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2020-2021 уч.год\Учебные планы 2020-21\Учебные планы на 2020-21 уч. год\"/>
    </mc:Choice>
  </mc:AlternateContent>
  <bookViews>
    <workbookView xWindow="0" yWindow="0" windowWidth="15360" windowHeight="6048" firstSheet="10" activeTab="11"/>
  </bookViews>
  <sheets>
    <sheet name="титульный лист 1" sheetId="12" r:id="rId1"/>
    <sheet name="титульный лист 2" sheetId="13" r:id="rId2"/>
    <sheet name="фортепиано ДПП" sheetId="1" r:id="rId3"/>
    <sheet name="Примечание к ОП Фортепиано" sheetId="16" r:id="rId4"/>
    <sheet name="струнные ДПП" sheetId="2" r:id="rId5"/>
    <sheet name="духовые,ударные ДПП-8" sheetId="3" r:id="rId6"/>
    <sheet name="духовые, ударные ДПП-5" sheetId="5" r:id="rId7"/>
    <sheet name="ОНИ (баян, акк, гитара) ДПП-8" sheetId="17" r:id="rId8"/>
    <sheet name="ОНИ (баян, акк, гитара) ДПП-5" sheetId="6" r:id="rId9"/>
    <sheet name="ОНИ (домра, балалайка) ДПП-8" sheetId="14" r:id="rId10"/>
    <sheet name="ОНИ (домра, балалайка) ДПП-5" sheetId="15" r:id="rId11"/>
    <sheet name="хоровое пение ДПП-8" sheetId="8" r:id="rId12"/>
  </sheets>
  <definedNames>
    <definedName name="_xlnm.Print_Area" localSheetId="6">'духовые, ударные ДПП-5'!$A$1:$L$42</definedName>
    <definedName name="_xlnm.Print_Area" localSheetId="8">'ОНИ (баян, акк, гитара) ДПП-5'!$A$1:$L$41</definedName>
    <definedName name="_xlnm.Print_Area" localSheetId="0">'титульный лист 1'!$A$1:$W$48</definedName>
    <definedName name="_xlnm.Print_Area" localSheetId="1">'титульный лист 2'!$A$1:$X$19</definedName>
    <definedName name="_xlnm.Print_Area" localSheetId="2">'фортепиано ДПП'!$A$1:$O$40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2" i="2" l="1"/>
  <c r="D11" i="2"/>
  <c r="I23" i="6" l="1"/>
  <c r="J23" i="6"/>
  <c r="K23" i="6"/>
  <c r="L23" i="6"/>
  <c r="H23" i="6"/>
  <c r="E20" i="5" l="1"/>
  <c r="E20" i="6"/>
  <c r="I21" i="8" l="1"/>
  <c r="J21" i="8"/>
  <c r="K21" i="8"/>
  <c r="L21" i="8"/>
  <c r="M21" i="8"/>
  <c r="N21" i="8"/>
  <c r="O21" i="8"/>
  <c r="H21" i="8"/>
  <c r="C18" i="8"/>
  <c r="I25" i="14" l="1"/>
  <c r="J25" i="14"/>
  <c r="K25" i="14"/>
  <c r="L25" i="14"/>
  <c r="M25" i="14"/>
  <c r="N25" i="14"/>
  <c r="O25" i="14"/>
  <c r="H25" i="14"/>
  <c r="I25" i="17"/>
  <c r="J25" i="17"/>
  <c r="K25" i="17"/>
  <c r="L25" i="17"/>
  <c r="M25" i="17"/>
  <c r="N25" i="17"/>
  <c r="O25" i="17"/>
  <c r="H25" i="17"/>
  <c r="I25" i="3"/>
  <c r="J25" i="3"/>
  <c r="K25" i="3"/>
  <c r="L25" i="3"/>
  <c r="M25" i="3"/>
  <c r="N25" i="3"/>
  <c r="O25" i="3"/>
  <c r="H25" i="3"/>
  <c r="I25" i="2"/>
  <c r="J25" i="2"/>
  <c r="K25" i="2"/>
  <c r="L25" i="2"/>
  <c r="M25" i="2"/>
  <c r="N25" i="2"/>
  <c r="H25" i="2"/>
  <c r="I23" i="1"/>
  <c r="J23" i="1"/>
  <c r="K23" i="1"/>
  <c r="L23" i="1"/>
  <c r="M23" i="1"/>
  <c r="O23" i="1"/>
  <c r="H23" i="1"/>
  <c r="D19" i="8" l="1"/>
  <c r="D20" i="14"/>
  <c r="D20" i="17"/>
  <c r="D20" i="3"/>
  <c r="D20" i="2"/>
  <c r="C19" i="1" l="1"/>
  <c r="D21" i="1"/>
  <c r="D20" i="1"/>
  <c r="C25" i="15" l="1"/>
  <c r="D31" i="15"/>
  <c r="D30" i="15"/>
  <c r="E29" i="15"/>
  <c r="D33" i="14"/>
  <c r="D32" i="14"/>
  <c r="E31" i="14"/>
  <c r="D31" i="6"/>
  <c r="D30" i="6"/>
  <c r="E29" i="6"/>
  <c r="D33" i="17"/>
  <c r="D32" i="17"/>
  <c r="E31" i="17"/>
  <c r="C25" i="5"/>
  <c r="D31" i="5"/>
  <c r="D30" i="5"/>
  <c r="E29" i="5"/>
  <c r="D33" i="3"/>
  <c r="D32" i="3"/>
  <c r="E31" i="3"/>
  <c r="D33" i="2"/>
  <c r="D32" i="2"/>
  <c r="E31" i="2"/>
  <c r="E28" i="8" l="1"/>
  <c r="D27" i="8"/>
  <c r="D26" i="8"/>
  <c r="E25" i="8"/>
  <c r="D20" i="8"/>
  <c r="D31" i="1"/>
  <c r="D30" i="1"/>
  <c r="C24" i="8"/>
  <c r="E12" i="8"/>
  <c r="E11" i="8"/>
  <c r="C10" i="8"/>
  <c r="C33" i="8"/>
  <c r="C32" i="8"/>
  <c r="O29" i="8"/>
  <c r="N29" i="8"/>
  <c r="M29" i="8"/>
  <c r="L29" i="8"/>
  <c r="K29" i="8"/>
  <c r="J29" i="8"/>
  <c r="I29" i="8"/>
  <c r="H29" i="8"/>
  <c r="O17" i="8"/>
  <c r="N17" i="8"/>
  <c r="M17" i="8"/>
  <c r="L17" i="8"/>
  <c r="K17" i="8"/>
  <c r="J17" i="8"/>
  <c r="I17" i="8"/>
  <c r="H17" i="8"/>
  <c r="D16" i="8"/>
  <c r="D15" i="8"/>
  <c r="D14" i="8"/>
  <c r="C23" i="8" l="1"/>
  <c r="C9" i="8"/>
  <c r="C13" i="8"/>
  <c r="E20" i="15"/>
  <c r="C18" i="15" s="1"/>
  <c r="C37" i="15"/>
  <c r="C36" i="15"/>
  <c r="L33" i="15"/>
  <c r="K33" i="15"/>
  <c r="J33" i="15"/>
  <c r="I33" i="15"/>
  <c r="H33" i="15"/>
  <c r="C32" i="15"/>
  <c r="C28" i="15"/>
  <c r="D27" i="15"/>
  <c r="E26" i="15"/>
  <c r="L23" i="15"/>
  <c r="K23" i="15"/>
  <c r="J23" i="15"/>
  <c r="H23" i="15"/>
  <c r="D22" i="15"/>
  <c r="D21" i="15"/>
  <c r="C19" i="15"/>
  <c r="L17" i="15"/>
  <c r="K17" i="15"/>
  <c r="J17" i="15"/>
  <c r="I17" i="15"/>
  <c r="I23" i="15" s="1"/>
  <c r="H17" i="15"/>
  <c r="D16" i="15"/>
  <c r="D15" i="15"/>
  <c r="C14" i="15" s="1"/>
  <c r="C17" i="15" s="1"/>
  <c r="C13" i="15"/>
  <c r="E12" i="15"/>
  <c r="D11" i="15"/>
  <c r="C9" i="15" s="1"/>
  <c r="E10" i="15"/>
  <c r="D27" i="6"/>
  <c r="K33" i="6"/>
  <c r="J33" i="6"/>
  <c r="I33" i="6"/>
  <c r="K33" i="5"/>
  <c r="J33" i="5"/>
  <c r="I33" i="5"/>
  <c r="D27" i="5"/>
  <c r="I23" i="5"/>
  <c r="J23" i="5"/>
  <c r="K23" i="5"/>
  <c r="L23" i="5"/>
  <c r="H23" i="5"/>
  <c r="C18" i="5"/>
  <c r="C37" i="6"/>
  <c r="C36" i="6"/>
  <c r="L33" i="6"/>
  <c r="H33" i="6"/>
  <c r="C32" i="6"/>
  <c r="C28" i="6"/>
  <c r="E26" i="6"/>
  <c r="D22" i="6"/>
  <c r="D21" i="6"/>
  <c r="C18" i="6" s="1"/>
  <c r="C19" i="6"/>
  <c r="L17" i="6"/>
  <c r="K17" i="6"/>
  <c r="J17" i="6"/>
  <c r="I17" i="6"/>
  <c r="H17" i="6"/>
  <c r="D16" i="6"/>
  <c r="D15" i="6"/>
  <c r="C13" i="6"/>
  <c r="E12" i="6"/>
  <c r="D11" i="6"/>
  <c r="E10" i="6"/>
  <c r="C36" i="5"/>
  <c r="C32" i="5"/>
  <c r="C28" i="5"/>
  <c r="E26" i="5"/>
  <c r="D22" i="5"/>
  <c r="D21" i="5"/>
  <c r="C19" i="5"/>
  <c r="D24" i="14"/>
  <c r="E22" i="14"/>
  <c r="C21" i="14"/>
  <c r="D24" i="17"/>
  <c r="E22" i="17"/>
  <c r="C19" i="17" s="1"/>
  <c r="C21" i="17"/>
  <c r="D24" i="3"/>
  <c r="E22" i="3"/>
  <c r="C19" i="3" s="1"/>
  <c r="C21" i="3"/>
  <c r="E22" i="2"/>
  <c r="C19" i="2" s="1"/>
  <c r="C21" i="2"/>
  <c r="D16" i="5"/>
  <c r="C14" i="5" s="1"/>
  <c r="D15" i="5"/>
  <c r="E12" i="5"/>
  <c r="D11" i="5"/>
  <c r="C13" i="5"/>
  <c r="E10" i="5"/>
  <c r="C37" i="5"/>
  <c r="L33" i="5"/>
  <c r="H33" i="5"/>
  <c r="L17" i="5"/>
  <c r="K17" i="5"/>
  <c r="J17" i="5"/>
  <c r="I17" i="5"/>
  <c r="H17" i="5"/>
  <c r="C39" i="14"/>
  <c r="C38" i="14"/>
  <c r="O35" i="14"/>
  <c r="N35" i="14"/>
  <c r="M35" i="14"/>
  <c r="L35" i="14"/>
  <c r="K35" i="14"/>
  <c r="J35" i="14"/>
  <c r="I35" i="14"/>
  <c r="H35" i="14"/>
  <c r="C34" i="14"/>
  <c r="C30" i="14"/>
  <c r="D29" i="14"/>
  <c r="E28" i="14"/>
  <c r="D23" i="14"/>
  <c r="O18" i="14"/>
  <c r="N18" i="14"/>
  <c r="M18" i="14"/>
  <c r="L18" i="14"/>
  <c r="K18" i="14"/>
  <c r="J18" i="14"/>
  <c r="I18" i="14"/>
  <c r="H18" i="14"/>
  <c r="D17" i="14"/>
  <c r="D16" i="14"/>
  <c r="C14" i="14" s="1"/>
  <c r="D15" i="14"/>
  <c r="C13" i="14"/>
  <c r="E12" i="14"/>
  <c r="D11" i="14"/>
  <c r="E10" i="14"/>
  <c r="C25" i="6" l="1"/>
  <c r="C17" i="8"/>
  <c r="C19" i="14"/>
  <c r="C9" i="14"/>
  <c r="C18" i="14" s="1"/>
  <c r="C27" i="14"/>
  <c r="C8" i="8"/>
  <c r="C6" i="8" s="1"/>
  <c r="C21" i="8"/>
  <c r="C23" i="15"/>
  <c r="C8" i="15"/>
  <c r="C6" i="15" s="1"/>
  <c r="C14" i="6"/>
  <c r="C9" i="6"/>
  <c r="C9" i="5"/>
  <c r="C17" i="5" s="1"/>
  <c r="C39" i="17"/>
  <c r="C38" i="17"/>
  <c r="O35" i="17"/>
  <c r="N35" i="17"/>
  <c r="M35" i="17"/>
  <c r="L35" i="17"/>
  <c r="K35" i="17"/>
  <c r="J35" i="17"/>
  <c r="I35" i="17"/>
  <c r="H35" i="17"/>
  <c r="C34" i="17"/>
  <c r="C30" i="17"/>
  <c r="D29" i="17"/>
  <c r="E28" i="17"/>
  <c r="D23" i="17"/>
  <c r="O18" i="17"/>
  <c r="N18" i="17"/>
  <c r="M18" i="17"/>
  <c r="L18" i="17"/>
  <c r="K18" i="17"/>
  <c r="J18" i="17"/>
  <c r="I18" i="17"/>
  <c r="H18" i="17"/>
  <c r="D17" i="17"/>
  <c r="C14" i="17" s="1"/>
  <c r="D16" i="17"/>
  <c r="D15" i="17"/>
  <c r="C13" i="17"/>
  <c r="E12" i="17"/>
  <c r="D11" i="17"/>
  <c r="E10" i="17"/>
  <c r="E12" i="3"/>
  <c r="D11" i="3"/>
  <c r="C39" i="3"/>
  <c r="C38" i="3"/>
  <c r="O35" i="3"/>
  <c r="N35" i="3"/>
  <c r="M35" i="3"/>
  <c r="L35" i="3"/>
  <c r="K35" i="3"/>
  <c r="J35" i="3"/>
  <c r="I35" i="3"/>
  <c r="H35" i="3"/>
  <c r="C34" i="3"/>
  <c r="C30" i="3"/>
  <c r="D29" i="3"/>
  <c r="E28" i="3"/>
  <c r="D23" i="3"/>
  <c r="O18" i="3"/>
  <c r="N18" i="3"/>
  <c r="M18" i="3"/>
  <c r="L18" i="3"/>
  <c r="K18" i="3"/>
  <c r="J18" i="3"/>
  <c r="I18" i="3"/>
  <c r="H18" i="3"/>
  <c r="D17" i="3"/>
  <c r="D16" i="3"/>
  <c r="D15" i="3"/>
  <c r="C13" i="3"/>
  <c r="E10" i="3"/>
  <c r="C34" i="2"/>
  <c r="O35" i="2"/>
  <c r="N35" i="2"/>
  <c r="M35" i="2"/>
  <c r="L35" i="2"/>
  <c r="D24" i="2"/>
  <c r="C39" i="2"/>
  <c r="C38" i="2"/>
  <c r="K35" i="2"/>
  <c r="J35" i="2"/>
  <c r="I35" i="2"/>
  <c r="H35" i="2"/>
  <c r="C30" i="2"/>
  <c r="D29" i="2"/>
  <c r="E28" i="2"/>
  <c r="D23" i="2"/>
  <c r="O18" i="2"/>
  <c r="O25" i="2" s="1"/>
  <c r="N18" i="2"/>
  <c r="M18" i="2"/>
  <c r="L18" i="2"/>
  <c r="K18" i="2"/>
  <c r="J18" i="2"/>
  <c r="I18" i="2"/>
  <c r="H18" i="2"/>
  <c r="D17" i="2"/>
  <c r="D16" i="2"/>
  <c r="D15" i="2"/>
  <c r="C13" i="2"/>
  <c r="E10" i="2"/>
  <c r="C17" i="6" l="1"/>
  <c r="C25" i="14"/>
  <c r="C8" i="14"/>
  <c r="C6" i="14" s="1"/>
  <c r="C9" i="17"/>
  <c r="C18" i="17" s="1"/>
  <c r="C27" i="17"/>
  <c r="C14" i="3"/>
  <c r="C27" i="3"/>
  <c r="C27" i="2"/>
  <c r="C8" i="6"/>
  <c r="C6" i="6" s="1"/>
  <c r="C23" i="6"/>
  <c r="C8" i="5"/>
  <c r="C6" i="5" s="1"/>
  <c r="C23" i="5"/>
  <c r="C9" i="3"/>
  <c r="C18" i="3"/>
  <c r="C8" i="3" s="1"/>
  <c r="C9" i="2"/>
  <c r="C14" i="2"/>
  <c r="C18" i="2" l="1"/>
  <c r="C25" i="2" s="1"/>
  <c r="C25" i="17"/>
  <c r="C8" i="17"/>
  <c r="C6" i="17" s="1"/>
  <c r="C25" i="3"/>
  <c r="C6" i="3"/>
  <c r="C8" i="2"/>
  <c r="C6" i="2" s="1"/>
  <c r="I32" i="1" l="1"/>
  <c r="J32" i="1"/>
  <c r="K32" i="1"/>
  <c r="L32" i="1"/>
  <c r="M32" i="1"/>
  <c r="N32" i="1"/>
  <c r="O32" i="1"/>
  <c r="H32" i="1"/>
  <c r="C36" i="1" l="1"/>
  <c r="C35" i="1"/>
  <c r="D29" i="1" l="1"/>
  <c r="C28" i="1"/>
  <c r="D27" i="1"/>
  <c r="D17" i="1"/>
  <c r="D15" i="1"/>
  <c r="C13" i="1"/>
  <c r="E10" i="1"/>
  <c r="E26" i="1"/>
  <c r="I18" i="1"/>
  <c r="J18" i="1"/>
  <c r="K18" i="1"/>
  <c r="L18" i="1"/>
  <c r="M18" i="1"/>
  <c r="N18" i="1"/>
  <c r="N23" i="1" s="1"/>
  <c r="O18" i="1"/>
  <c r="H18" i="1"/>
  <c r="D22" i="1"/>
  <c r="D11" i="1"/>
  <c r="D16" i="1"/>
  <c r="C25" i="1" l="1"/>
  <c r="C9" i="1"/>
  <c r="C14" i="1"/>
  <c r="C18" i="1" l="1"/>
  <c r="C23" i="1" l="1"/>
  <c r="C8" i="1"/>
  <c r="C6" i="1" s="1"/>
</calcChain>
</file>

<file path=xl/sharedStrings.xml><?xml version="1.0" encoding="utf-8"?>
<sst xmlns="http://schemas.openxmlformats.org/spreadsheetml/2006/main" count="891" uniqueCount="184">
  <si>
    <t>Теория и история музыки</t>
  </si>
  <si>
    <t>Сольфеджио</t>
  </si>
  <si>
    <t>Вариативная часть</t>
  </si>
  <si>
    <t>Элементарная теория музыки</t>
  </si>
  <si>
    <t>2.</t>
  </si>
  <si>
    <t>Фортепиано</t>
  </si>
  <si>
    <t>4.</t>
  </si>
  <si>
    <t xml:space="preserve">Специальность </t>
  </si>
  <si>
    <t xml:space="preserve"> «Снежинская детская музыкальная школа им. П.И.Чайковского»</t>
  </si>
  <si>
    <t>Школа работает в режиме шестидневной рабочей недели.</t>
  </si>
  <si>
    <t>Каникулы:</t>
  </si>
  <si>
    <t>Срок обучения 4 года.</t>
  </si>
  <si>
    <t xml:space="preserve"> Музыкальное исполнительство</t>
  </si>
  <si>
    <t>Специальность и чтение с листа</t>
  </si>
  <si>
    <t>Концертмейстерский класс</t>
  </si>
  <si>
    <t>Хоровой класс</t>
  </si>
  <si>
    <t>12,14,16</t>
  </si>
  <si>
    <t>2,4,6...-14</t>
  </si>
  <si>
    <t>Слушание музыки</t>
  </si>
  <si>
    <t>Ансамбль</t>
  </si>
  <si>
    <t>экзамены</t>
  </si>
  <si>
    <t>контрольные уроки, зачёты</t>
  </si>
  <si>
    <t>1,3,5…-15,17</t>
  </si>
  <si>
    <t>8,10,14,17</t>
  </si>
  <si>
    <t>12,13, 14,15</t>
  </si>
  <si>
    <t>2,4..-10,14,15,17</t>
  </si>
  <si>
    <t>9-13,15,17</t>
  </si>
  <si>
    <t>Оркестровый класс</t>
  </si>
  <si>
    <t>3.</t>
  </si>
  <si>
    <t>5.</t>
  </si>
  <si>
    <t>Хор</t>
  </si>
  <si>
    <t>Основы дирижирования</t>
  </si>
  <si>
    <t>2-13,15</t>
  </si>
  <si>
    <t>14,15,16</t>
  </si>
  <si>
    <t>10,12,14,16</t>
  </si>
  <si>
    <r>
      <t xml:space="preserve">  </t>
    </r>
    <r>
      <rPr>
        <b/>
        <sz val="18"/>
        <color theme="1"/>
        <rFont val="Times New Roman"/>
        <family val="1"/>
        <charset val="204"/>
      </rPr>
      <t xml:space="preserve"> «Фортепиано». Срок обучения 8 (9) лет</t>
    </r>
  </si>
  <si>
    <t>1. Дополнительная предпрофессиональная программа (ДПП) в области музыкального искусства</t>
  </si>
  <si>
    <t>3. Дополнительная предпрофессиональная программа (ДПП) в области музыкального искусства</t>
  </si>
  <si>
    <t>3.1. Дополнительная предпрофессиональная программа (ДПП) в области музыкального искусства</t>
  </si>
  <si>
    <t>4. Дополнительная предпрофессиональная программа (ДПП) в области музыкального искусства</t>
  </si>
  <si>
    <t>4.2. Дополнительная предпрофессиональная программа (ДПП) в области музыкального искусства</t>
  </si>
  <si>
    <t>Примечание к учебному плану</t>
  </si>
  <si>
    <t>«Фортепиано».</t>
  </si>
  <si>
    <t>Срок обучения 8(9) лет.</t>
  </si>
  <si>
    <t>1.</t>
  </si>
  <si>
    <t>При реализации ОП устанавливаются следующие виды учебных занятий и численность обучающихся: групповые занятия – от 9 человек; мелкогрупповые занятия – от 4 до 8 человек (по ансамблевым учебным предметам – от 2-х человек); индивидуальные занятия.</t>
  </si>
  <si>
    <t xml:space="preserve">При реализации учебного предмета «Хоровой класс» могут одновременно заниматься обучающиеся по другим ОП в области музыкального искусства. Учебный предмет «Хоровой класс» может проводиться следующим образом: хор из обучающихся первых классов; хор из обучающихся 2–4-х классов; хор из обучающихся 5–8-х классов. В зависимости от количества обучающихся возможно перераспределение хоровых групп. </t>
  </si>
  <si>
    <t xml:space="preserve">По учебному предмету «Ансамбль» к занятиям могут привлекаться как обучающиеся по данной ОП, так и по другим ОП в области музыкального искусства. Кроме того, реализация данного учебного предмета может проходить в форме совместного исполнения музыкальных произведений, обучающегося с преподавателем. </t>
  </si>
  <si>
    <t>Реализация учебного предмета «Концертмейстерский класс» предполагает привлечение иллюстраторов (вокалистов, инструменталистов). В качестве иллюстраторов могут выступать обучающиеся ДШИ или, в случае их недостаточности, работники ДШИ. В случае привлечения в качестве иллюстратора работника ДШИ планируются концертмейстерские часы в объеме до 80% времени, отведенного на аудиторные занятия по данному учебному предмету.</t>
  </si>
  <si>
    <t>Объем самостоятельной работы обучающихся в неделю по учебным предметам обязательной и вариативной части в среднем за весь период обучения определяется с учетом минимальных затрат на подготовку домашнего задания, параллельного освоения детьми программ начального и основного общего образования. По учебным предметам обязательной части объем самостоятельной нагрузки обучающихся планируется следующим образом:</t>
  </si>
  <si>
    <t>«Специальность и чтение с листа» – 1-2 классы – по 3 часа в неделю; 3-4 классы – по 4 часа; 5-6 классы – по 5 часов; 7-8 классы – по 6 часов; «Ансамбль» – 1,5 часа в неделю; «Концертмейстерский класс» – 1,5 часа в неделю; «Хоровой класс» – 0,5 часа в неделю; «Сольфеджио» – 1 час в неделю; «Слушание музыки» – 0,5 часа в неделю; «Музыкальная литература (зарубежная, отечественная)» – 1 час в неделю.</t>
  </si>
  <si>
    <t>Музыкальная литература (зарубежная, отечественная)</t>
  </si>
  <si>
    <t>Наименование частей, предметных областей и учебных предметов</t>
  </si>
  <si>
    <t>Структура и объем ПО</t>
  </si>
  <si>
    <t>Обязательная часть</t>
  </si>
  <si>
    <t>ПО.01.</t>
  </si>
  <si>
    <t>Индекс предметных областей, разделов и учебных предметов</t>
  </si>
  <si>
    <t>Групповые заяния</t>
  </si>
  <si>
    <t>Мелкогрупповые занятия</t>
  </si>
  <si>
    <t>Индивидуальные занятия</t>
  </si>
  <si>
    <t>Промежуточная аттестация                                    (по полугодиям)</t>
  </si>
  <si>
    <t>Недельная нагрузка в часах</t>
  </si>
  <si>
    <t>Количество недель аудиторных занятий</t>
  </si>
  <si>
    <t>Распределение по годам обучения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</si>
  <si>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</si>
  <si>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</si>
  <si>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</si>
  <si>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</si>
  <si>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</si>
  <si>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</si>
  <si>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</si>
  <si>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ПО.01.УП.01</t>
  </si>
  <si>
    <t>ПО.01.УП.02</t>
  </si>
  <si>
    <t>ПО.01.УП.03</t>
  </si>
  <si>
    <t>ПО.01.УП.04</t>
  </si>
  <si>
    <t>ПО.02.</t>
  </si>
  <si>
    <t>ПО.02.УП.01</t>
  </si>
  <si>
    <t>ПО.02.УП.02</t>
  </si>
  <si>
    <t>ПО.02.УП.03</t>
  </si>
  <si>
    <t>Аудиторная нагрузка по двум предметным областям</t>
  </si>
  <si>
    <t>Аудиторные занятия               (в часах)</t>
  </si>
  <si>
    <t>В.00.</t>
  </si>
  <si>
    <t>В.04.УП.04</t>
  </si>
  <si>
    <t>Всего аудиторная нагрузка с учетом вариативной части:</t>
  </si>
  <si>
    <t>К.03.00.</t>
  </si>
  <si>
    <t>Консультации</t>
  </si>
  <si>
    <t>К.03.01</t>
  </si>
  <si>
    <t>К.03.02</t>
  </si>
  <si>
    <t>К.03.03</t>
  </si>
  <si>
    <t>К.03.04</t>
  </si>
  <si>
    <t>К.03.05</t>
  </si>
  <si>
    <t>А.04.00</t>
  </si>
  <si>
    <t>ПА.04.01.</t>
  </si>
  <si>
    <t>Промежуточная (экзаменационная)</t>
  </si>
  <si>
    <t>Аттестация</t>
  </si>
  <si>
    <t>ИА.04.02.</t>
  </si>
  <si>
    <t>Итоговая аттестация</t>
  </si>
  <si>
    <t>ИА.04.02.01</t>
  </si>
  <si>
    <t>ИА.04.02.02</t>
  </si>
  <si>
    <t>ИА.04.02.03</t>
  </si>
  <si>
    <t>Специальность</t>
  </si>
  <si>
    <t xml:space="preserve">8 класс    </t>
  </si>
  <si>
    <t>Годовая нагрузка в часах</t>
  </si>
  <si>
    <t>Аудиторная нагрузка по консультациям</t>
  </si>
  <si>
    <t>Резерв учебного времени</t>
  </si>
  <si>
    <t>Годовой объем в неделях</t>
  </si>
  <si>
    <t xml:space="preserve">Ансамбль </t>
  </si>
  <si>
    <t xml:space="preserve">Сводный хор </t>
  </si>
  <si>
    <t xml:space="preserve">Концертмейстерский класс </t>
  </si>
  <si>
    <t>Музыкальная литература</t>
  </si>
  <si>
    <t>·        летние с 27.05.2019 по 31.08.2019</t>
  </si>
  <si>
    <t>Дополнительные  общеразвивающие программы (ДОП):</t>
  </si>
  <si>
    <t>Дополнительные предпрофессиональные  программы (ДПП) в области музыкального искусства:</t>
  </si>
  <si>
    <t>Учебные планы бюджетного отделения  представлены  по следующим программам:</t>
  </si>
  <si>
    <t>Начало учебного года – 1 сентября, продолжительность учебного года – 33 недели, для первоклассников – 32 недели.</t>
  </si>
  <si>
    <r>
      <t xml:space="preserve">7. 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>«Народные инструменты».                              Баян, аккордеон, гитара. Срок обучения 7(8) лет.</t>
    </r>
  </si>
  <si>
    <r>
      <t xml:space="preserve">5.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«Духовые, ударные инструменты». </t>
    </r>
  </si>
  <si>
    <t>Срок обучения 7 (8) лет.</t>
  </si>
  <si>
    <r>
      <t xml:space="preserve">1.  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«Фортепиано».                                            </t>
    </r>
  </si>
  <si>
    <r>
      <t xml:space="preserve">2. 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«Фортепиано».                                     </t>
    </r>
  </si>
  <si>
    <t>Срок обучения 5 (6) лет</t>
  </si>
  <si>
    <r>
      <t xml:space="preserve">3.  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«Скрипка, виолончель».                          </t>
    </r>
  </si>
  <si>
    <r>
      <t xml:space="preserve">4.  Дополнительная  общеразвивающая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«Скрипка, виолончель».                      </t>
    </r>
  </si>
  <si>
    <r>
      <t xml:space="preserve">6. 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«Духовые, ударные инструменты». </t>
    </r>
  </si>
  <si>
    <r>
      <t xml:space="preserve">8.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                      </t>
    </r>
  </si>
  <si>
    <t>Баян, аккордеон, гитара. Срок обучения 5(6) лет.</t>
  </si>
  <si>
    <r>
      <t xml:space="preserve">9. 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</t>
    </r>
  </si>
  <si>
    <t>Домра, балалайка. Срок обучения 7(8) лет</t>
  </si>
  <si>
    <r>
      <t xml:space="preserve">10. Дополнительная  общеразвивающая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 </t>
    </r>
  </si>
  <si>
    <t>Домра, балалайка. Срок обучения 5(6) лет.</t>
  </si>
  <si>
    <r>
      <t xml:space="preserve">11.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«Хоровое пение» (хор). </t>
    </r>
  </si>
  <si>
    <t xml:space="preserve"> Срок обучения 5 лет.</t>
  </si>
  <si>
    <r>
      <t xml:space="preserve">2.  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«Струнные инструменты».  </t>
    </r>
  </si>
  <si>
    <t>Срок обучения – 8(9) лет</t>
  </si>
  <si>
    <r>
      <t xml:space="preserve">3.  Дополнительная предпрофессиональная 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«Духовые и ударные инструменты». </t>
    </r>
  </si>
  <si>
    <r>
      <t xml:space="preserve">3.1. 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«Духовые и ударные инструменты». </t>
    </r>
  </si>
  <si>
    <t>Срок обучения – 5(6) лет</t>
  </si>
  <si>
    <r>
      <t xml:space="preserve">4.  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 </t>
    </r>
  </si>
  <si>
    <t>Баян, аккордеон, гитара. Срок обучения – 8(9) лет</t>
  </si>
  <si>
    <r>
      <t xml:space="preserve">4.1. 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</t>
    </r>
  </si>
  <si>
    <t>Баян, аккордеон, гитара. Срок обучения – 5(6) лет</t>
  </si>
  <si>
    <r>
      <t xml:space="preserve">4.2.Дополнительная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 </t>
    </r>
  </si>
  <si>
    <t>Домра, балалайка. Срок обучения – 8(9) лет</t>
  </si>
  <si>
    <r>
      <t xml:space="preserve">4.3. Дополнительная предпрофессиональная 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«Народные инструменты». </t>
    </r>
  </si>
  <si>
    <t>Домра, балалайка. Срок обучения – 5(6) лет</t>
  </si>
  <si>
    <r>
      <t xml:space="preserve">5.  Дополнительная предпрофессиональная 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«Хоровое пение». </t>
    </r>
  </si>
  <si>
    <r>
      <t xml:space="preserve">1.  Дополнительная предпрофессиональная 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>«Фортепиано».</t>
    </r>
  </si>
  <si>
    <t xml:space="preserve">   «Струнные инструменты». Срок обучения 8 (9) лет</t>
  </si>
  <si>
    <t>К.03.06</t>
  </si>
  <si>
    <t>Оркестр</t>
  </si>
  <si>
    <t xml:space="preserve">   «Духовые и ударные инструменты». Срок обучения 8 (9) лет</t>
  </si>
  <si>
    <t>2. Дополнительная предпрофессиональная программа (ДПП) в области музыкального искусства</t>
  </si>
  <si>
    <t>К.03.07</t>
  </si>
  <si>
    <t>В.04.УП.01</t>
  </si>
  <si>
    <t>В.04.УП.02</t>
  </si>
  <si>
    <t>В.04.УП.03</t>
  </si>
  <si>
    <t xml:space="preserve">   «Народные инструменты». Баян, аккордеон, гитара. Срок обучения 8 (9) лет</t>
  </si>
  <si>
    <t>УЧЕБНЫЕ ПЛАНЫ  на 2018-2019 учебный год</t>
  </si>
  <si>
    <t xml:space="preserve">   «Народные инструменты». Домра, балалайка. Срок обучения 8 (9) лет</t>
  </si>
  <si>
    <t xml:space="preserve">   «Духовые и ударные инструменты». Срок обучения 5 (6) лет</t>
  </si>
  <si>
    <t>4.1. Дополнительная предпрофессиональная программа (ДПП) в области музыкального искусства</t>
  </si>
  <si>
    <t xml:space="preserve">   «Народные инструменты». Баян, аккордеон, гитара. Срок обучения 5 (6) лет</t>
  </si>
  <si>
    <t>4.3. Дополнительная предпрофессиональная программа (ДПП) в области музыкального искусства</t>
  </si>
  <si>
    <t xml:space="preserve">   «Народные инструменты». Домра, балалайка. Срок обучения 5 (6) лет</t>
  </si>
  <si>
    <t>5. Дополнительная предпрофессиональная программа (ДПП) в области музыкального искусства</t>
  </si>
  <si>
    <t xml:space="preserve">   «Хоровое пение». Срок обучения 8 (9) лет</t>
  </si>
  <si>
    <t>2,4,6…-12,15</t>
  </si>
  <si>
    <t>2,4..-10,11,13,15</t>
  </si>
  <si>
    <t>Хоровое пение</t>
  </si>
  <si>
    <t>Групповые занятия</t>
  </si>
  <si>
    <t>Ритмическое сольфеджио</t>
  </si>
  <si>
    <t>В.04.УП.05</t>
  </si>
  <si>
    <t>Римтическое сольфеджио</t>
  </si>
  <si>
    <t xml:space="preserve">         дополнительные (для учащихся 1 класс ДПП-8) с 19.02.2019 по 25.02.2019</t>
  </si>
  <si>
    <t xml:space="preserve">Муниципальное бюджетное  учреждениедополнительного образования </t>
  </si>
  <si>
    <t>·        зимние с 26.12.2018 по 08.01.2019</t>
  </si>
  <si>
    <t>·        весенние с 23.03.2019 по 31.03.2019</t>
  </si>
  <si>
    <t>·        осенние с 27.10.2018 по 05.11.2018</t>
  </si>
  <si>
    <r>
      <t xml:space="preserve">12. Дополнительная  общеразвивающая программа в области музыкального искусства </t>
    </r>
    <r>
      <rPr>
        <b/>
        <sz val="20"/>
        <color theme="1"/>
        <rFont val="Times New Roman"/>
        <family val="1"/>
        <charset val="204"/>
      </rPr>
      <t xml:space="preserve">«Хоровое пение» (хор). </t>
    </r>
  </si>
  <si>
    <t>Срок обучения 5 (6) лет.</t>
  </si>
  <si>
    <r>
      <t xml:space="preserve">13. Дополнительная  общеразвивающая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«Хоровое пение» (вокал). </t>
    </r>
  </si>
  <si>
    <r>
      <t xml:space="preserve">14. Дополнительная  общеразвивающая программа в области музыкального искусства  </t>
    </r>
    <r>
      <rPr>
        <b/>
        <sz val="20"/>
        <color theme="1"/>
        <rFont val="Times New Roman"/>
        <family val="1"/>
        <charset val="204"/>
      </rPr>
      <t xml:space="preserve">«Хоровое пение» (вокал). </t>
    </r>
  </si>
  <si>
    <r>
      <t>15.   Дополнительная общеразвивающая программа в области музыкального искусства.</t>
    </r>
    <r>
      <rPr>
        <b/>
        <sz val="20"/>
        <color theme="1"/>
        <rFont val="Times New Roman"/>
        <family val="1"/>
        <charset val="204"/>
      </rPr>
      <t xml:space="preserve"> "Инструментальное испольнительство".</t>
    </r>
    <r>
      <rPr>
        <sz val="20"/>
        <color theme="1"/>
        <rFont val="Times New Roman"/>
        <family val="1"/>
        <charset val="204"/>
      </rPr>
      <t xml:space="preserve"> </t>
    </r>
  </si>
  <si>
    <r>
      <t xml:space="preserve">16.   Дополнительная общеразвивающая программа в области музыкального искусства. </t>
    </r>
    <r>
      <rPr>
        <b/>
        <sz val="20"/>
        <color theme="1"/>
        <rFont val="Times New Roman"/>
        <family val="1"/>
        <charset val="204"/>
      </rPr>
      <t>"Сольное пение".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</si>
</sst>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wrapText="1"/>
    </xf>
    <xf numFmtId="0" fontId="12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vertical="top" wrapText="1"/>
    </xf>
    <xf numFmtId="164" fontId="15" fillId="0" borderId="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18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49" fontId="6" fillId="0" borderId="0" xfId="0" applyNumberFormat="1" applyFont="1" applyAlignment="1">
      <alignment vertical="top" wrapText="1"/>
    </xf>
    <xf numFmtId="0" fontId="19" fillId="0" borderId="0" xfId="0" applyFont="1"/>
    <xf numFmtId="164" fontId="3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center" wrapText="1"/>
    </xf>
    <xf numFmtId="0" fontId="15" fillId="0" borderId="0" xfId="0" applyFont="1" applyAlignment="1">
      <alignment horizontal="left" vertical="top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2" fillId="0" borderId="0" xfId="0" applyFont="1"/>
    <xf numFmtId="164" fontId="19" fillId="0" borderId="5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top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top" wrapText="1"/>
    </xf>
    <xf numFmtId="164" fontId="5" fillId="0" borderId="18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0" borderId="22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19" fillId="0" borderId="3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 wrapText="1"/>
    </xf>
    <xf numFmtId="0" fontId="21" fillId="0" borderId="0" xfId="0" applyFont="1"/>
    <xf numFmtId="164" fontId="5" fillId="0" borderId="29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top" wrapText="1"/>
    </xf>
    <xf numFmtId="164" fontId="5" fillId="0" borderId="44" xfId="0" applyNumberFormat="1" applyFont="1" applyBorder="1" applyAlignment="1">
      <alignment horizontal="center" vertical="center" wrapText="1"/>
    </xf>
    <xf numFmtId="164" fontId="5" fillId="0" borderId="4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8" fillId="0" borderId="0" xfId="0" applyFont="1" applyAlignment="1">
      <alignment horizontal="left" vertical="center" wrapText="1"/>
    </xf>
    <xf numFmtId="164" fontId="5" fillId="0" borderId="47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164" fontId="5" fillId="0" borderId="49" xfId="0" applyNumberFormat="1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164" fontId="5" fillId="0" borderId="5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5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164" fontId="5" fillId="0" borderId="5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5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19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9" fillId="0" borderId="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64" fontId="19" fillId="0" borderId="7" xfId="0" applyNumberFormat="1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164" fontId="19" fillId="0" borderId="8" xfId="0" applyNumberFormat="1" applyFont="1" applyBorder="1" applyAlignment="1">
      <alignment horizontal="center" vertical="top" wrapText="1"/>
    </xf>
    <xf numFmtId="164" fontId="19" fillId="0" borderId="4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1" fontId="19" fillId="0" borderId="26" xfId="0" applyNumberFormat="1" applyFont="1" applyBorder="1" applyAlignment="1">
      <alignment horizontal="center" vertical="center" wrapText="1"/>
    </xf>
    <xf numFmtId="1" fontId="19" fillId="0" borderId="27" xfId="0" applyNumberFormat="1" applyFont="1" applyBorder="1" applyAlignment="1">
      <alignment horizontal="center" vertical="center" wrapText="1"/>
    </xf>
    <xf numFmtId="1" fontId="19" fillId="0" borderId="25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top" wrapText="1"/>
    </xf>
    <xf numFmtId="0" fontId="19" fillId="0" borderId="4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view="pageBreakPreview" topLeftCell="A34" zoomScale="52" zoomScaleNormal="100" zoomScaleSheetLayoutView="52" workbookViewId="0">
      <selection activeCell="A44" sqref="A44:W44"/>
    </sheetView>
  </sheetViews>
  <sheetFormatPr defaultRowHeight="15.6" x14ac:dyDescent="0.3"/>
  <cols>
    <col min="1" max="16384" width="8.88671875" style="9"/>
  </cols>
  <sheetData>
    <row r="1" spans="1:23" s="13" customFormat="1" ht="32.4" customHeight="1" x14ac:dyDescent="0.55000000000000004">
      <c r="A1" s="157" t="s">
        <v>174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s="14" customFormat="1" ht="30.6" x14ac:dyDescent="0.55000000000000004">
      <c r="A2" s="158" t="s">
        <v>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4" spans="1:23" s="11" customFormat="1" ht="25.2" x14ac:dyDescent="0.45">
      <c r="A4" s="159" t="s">
        <v>157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</row>
    <row r="6" spans="1:23" s="15" customFormat="1" ht="25.2" x14ac:dyDescent="0.3">
      <c r="A6" s="160" t="s">
        <v>114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</row>
    <row r="7" spans="1:23" s="11" customFormat="1" ht="25.2" x14ac:dyDescent="0.45">
      <c r="A7" s="161" t="s">
        <v>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9" spans="1:23" s="11" customFormat="1" ht="25.2" x14ac:dyDescent="0.45">
      <c r="A9" s="12" t="s">
        <v>10</v>
      </c>
    </row>
    <row r="10" spans="1:23" s="11" customFormat="1" ht="30" customHeight="1" x14ac:dyDescent="0.45">
      <c r="A10" s="11" t="s">
        <v>177</v>
      </c>
    </row>
    <row r="11" spans="1:23" s="11" customFormat="1" ht="30" customHeight="1" x14ac:dyDescent="0.45">
      <c r="A11" s="11" t="s">
        <v>175</v>
      </c>
    </row>
    <row r="12" spans="1:23" s="11" customFormat="1" ht="30" customHeight="1" x14ac:dyDescent="0.45">
      <c r="A12" s="162" t="s">
        <v>173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23" s="11" customFormat="1" ht="30" customHeight="1" x14ac:dyDescent="0.45">
      <c r="A13" s="11" t="s">
        <v>176</v>
      </c>
    </row>
    <row r="14" spans="1:23" s="11" customFormat="1" ht="30" customHeight="1" x14ac:dyDescent="0.45">
      <c r="A14" s="11" t="s">
        <v>110</v>
      </c>
    </row>
    <row r="15" spans="1:23" s="11" customFormat="1" ht="25.2" x14ac:dyDescent="0.45"/>
    <row r="16" spans="1:23" s="11" customFormat="1" ht="42" customHeight="1" x14ac:dyDescent="0.45">
      <c r="A16" s="118" t="s">
        <v>113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</row>
    <row r="17" spans="1:23" s="16" customFormat="1" ht="30" x14ac:dyDescent="0.5">
      <c r="A17" s="16" t="s">
        <v>111</v>
      </c>
    </row>
    <row r="18" spans="1:23" s="10" customFormat="1" ht="28.2" customHeight="1" x14ac:dyDescent="0.45">
      <c r="A18" s="154" t="s">
        <v>118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</row>
    <row r="19" spans="1:23" s="10" customFormat="1" ht="28.2" customHeight="1" x14ac:dyDescent="0.45">
      <c r="A19" s="155" t="s">
        <v>117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90"/>
    </row>
    <row r="20" spans="1:23" s="10" customFormat="1" ht="28.2" customHeight="1" x14ac:dyDescent="0.45">
      <c r="A20" s="154" t="s">
        <v>119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</row>
    <row r="21" spans="1:23" s="10" customFormat="1" ht="28.2" customHeight="1" x14ac:dyDescent="0.45">
      <c r="A21" s="155" t="s">
        <v>120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90"/>
    </row>
    <row r="22" spans="1:23" s="10" customFormat="1" ht="28.2" customHeight="1" x14ac:dyDescent="0.45">
      <c r="A22" s="156" t="s">
        <v>121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</row>
    <row r="23" spans="1:23" s="10" customFormat="1" ht="28.2" customHeight="1" x14ac:dyDescent="0.45">
      <c r="A23" s="155" t="s">
        <v>117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19"/>
    </row>
    <row r="24" spans="1:23" s="10" customFormat="1" ht="28.2" customHeight="1" x14ac:dyDescent="0.45">
      <c r="A24" s="154" t="s">
        <v>122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</row>
    <row r="25" spans="1:23" s="10" customFormat="1" ht="28.2" customHeight="1" x14ac:dyDescent="0.45">
      <c r="A25" s="155" t="s">
        <v>120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90"/>
    </row>
    <row r="26" spans="1:23" s="10" customFormat="1" ht="28.2" customHeight="1" x14ac:dyDescent="0.45">
      <c r="A26" s="154" t="s">
        <v>116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</row>
    <row r="27" spans="1:23" s="10" customFormat="1" ht="28.2" customHeight="1" x14ac:dyDescent="0.45">
      <c r="A27" s="155" t="s">
        <v>117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</row>
    <row r="28" spans="1:23" s="10" customFormat="1" ht="28.2" customHeight="1" x14ac:dyDescent="0.45">
      <c r="A28" s="154" t="s">
        <v>123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</row>
    <row r="29" spans="1:23" s="10" customFormat="1" ht="28.2" customHeight="1" x14ac:dyDescent="0.45">
      <c r="A29" s="155" t="s">
        <v>120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</row>
    <row r="30" spans="1:23" s="10" customFormat="1" ht="57" customHeight="1" x14ac:dyDescent="0.45">
      <c r="A30" s="154" t="s">
        <v>115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</row>
    <row r="31" spans="1:23" s="10" customFormat="1" ht="28.2" customHeight="1" x14ac:dyDescent="0.45">
      <c r="A31" s="154" t="s">
        <v>124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</row>
    <row r="32" spans="1:23" s="10" customFormat="1" ht="28.2" customHeight="1" x14ac:dyDescent="0.45">
      <c r="A32" s="155" t="s">
        <v>125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</row>
    <row r="33" spans="1:23" s="10" customFormat="1" ht="27.6" customHeight="1" x14ac:dyDescent="0.45">
      <c r="A33" s="154" t="s">
        <v>126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</row>
    <row r="34" spans="1:23" s="10" customFormat="1" ht="27.6" customHeight="1" x14ac:dyDescent="0.45">
      <c r="A34" s="155" t="s">
        <v>127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</row>
    <row r="35" spans="1:23" s="10" customFormat="1" ht="28.2" customHeight="1" x14ac:dyDescent="0.45">
      <c r="A35" s="154" t="s">
        <v>128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</row>
    <row r="36" spans="1:23" s="10" customFormat="1" ht="28.2" customHeight="1" x14ac:dyDescent="0.45">
      <c r="A36" s="155" t="s">
        <v>129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</row>
    <row r="37" spans="1:23" s="10" customFormat="1" ht="28.2" customHeight="1" x14ac:dyDescent="0.45">
      <c r="A37" s="154" t="s">
        <v>130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</row>
    <row r="38" spans="1:23" s="10" customFormat="1" ht="28.2" customHeight="1" x14ac:dyDescent="0.45">
      <c r="A38" s="155" t="s">
        <v>117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</row>
    <row r="39" spans="1:23" s="10" customFormat="1" ht="28.2" customHeight="1" x14ac:dyDescent="0.45">
      <c r="A39" s="154" t="s">
        <v>178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</row>
    <row r="40" spans="1:23" s="10" customFormat="1" ht="28.2" customHeight="1" x14ac:dyDescent="0.45">
      <c r="A40" s="155" t="s">
        <v>179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</row>
    <row r="41" spans="1:23" s="10" customFormat="1" ht="28.2" customHeight="1" x14ac:dyDescent="0.45">
      <c r="A41" s="154" t="s">
        <v>180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</row>
    <row r="42" spans="1:23" s="10" customFormat="1" ht="28.2" customHeight="1" x14ac:dyDescent="0.45">
      <c r="A42" s="155" t="s">
        <v>117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</row>
    <row r="43" spans="1:23" s="10" customFormat="1" ht="28.2" customHeight="1" x14ac:dyDescent="0.45">
      <c r="A43" s="154" t="s">
        <v>181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</row>
    <row r="44" spans="1:23" s="10" customFormat="1" ht="28.2" customHeight="1" x14ac:dyDescent="0.45">
      <c r="A44" s="155" t="s">
        <v>179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</row>
    <row r="45" spans="1:23" s="10" customFormat="1" ht="28.2" customHeight="1" x14ac:dyDescent="0.45">
      <c r="A45" s="154" t="s">
        <v>182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</row>
    <row r="46" spans="1:23" s="10" customFormat="1" ht="28.2" customHeight="1" x14ac:dyDescent="0.45">
      <c r="A46" s="155" t="s">
        <v>11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</row>
    <row r="47" spans="1:23" s="10" customFormat="1" ht="28.2" customHeight="1" x14ac:dyDescent="0.45">
      <c r="A47" s="154" t="s">
        <v>183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</row>
    <row r="48" spans="1:23" s="10" customFormat="1" ht="28.2" customHeight="1" x14ac:dyDescent="0.45">
      <c r="A48" s="155" t="s">
        <v>131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</row>
    <row r="49" spans="1:23" s="10" customFormat="1" ht="28.2" customHeight="1" x14ac:dyDescent="0.4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s="10" customFormat="1" ht="28.2" customHeight="1" x14ac:dyDescent="0.4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s="10" customFormat="1" ht="28.2" customHeight="1" x14ac:dyDescent="0.4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s="10" customFormat="1" ht="28.2" customHeight="1" x14ac:dyDescent="0.4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</sheetData>
  <mergeCells count="37">
    <mergeCell ref="A35:W35"/>
    <mergeCell ref="A1:W1"/>
    <mergeCell ref="A2:W2"/>
    <mergeCell ref="A4:W4"/>
    <mergeCell ref="A6:W6"/>
    <mergeCell ref="A7:O7"/>
    <mergeCell ref="A12:N12"/>
    <mergeCell ref="A29:W29"/>
    <mergeCell ref="A33:W33"/>
    <mergeCell ref="A32:W32"/>
    <mergeCell ref="A34:W34"/>
    <mergeCell ref="A48:R48"/>
    <mergeCell ref="A19:V19"/>
    <mergeCell ref="A18:W18"/>
    <mergeCell ref="A20:W20"/>
    <mergeCell ref="A22:W22"/>
    <mergeCell ref="A24:W24"/>
    <mergeCell ref="A26:W26"/>
    <mergeCell ref="A23:V23"/>
    <mergeCell ref="A28:W28"/>
    <mergeCell ref="A30:W30"/>
    <mergeCell ref="A31:W31"/>
    <mergeCell ref="A27:W27"/>
    <mergeCell ref="A21:V21"/>
    <mergeCell ref="A25:V25"/>
    <mergeCell ref="A46:R46"/>
    <mergeCell ref="A41:W41"/>
    <mergeCell ref="A47:W47"/>
    <mergeCell ref="A45:W45"/>
    <mergeCell ref="A36:W36"/>
    <mergeCell ref="A37:W37"/>
    <mergeCell ref="A38:W38"/>
    <mergeCell ref="A42:W42"/>
    <mergeCell ref="A39:W39"/>
    <mergeCell ref="A40:W40"/>
    <mergeCell ref="A43:W43"/>
    <mergeCell ref="A44:W44"/>
  </mergeCells>
  <pageMargins left="0.31496062992125984" right="0.31496062992125984" top="0.15748031496062992" bottom="0.15748031496062992" header="0.11811023622047245" footer="0.11811023622047245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view="pageBreakPreview" topLeftCell="A7" zoomScale="60" zoomScaleNormal="82" workbookViewId="0">
      <selection activeCell="B20" sqref="B20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64" t="s">
        <v>158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42" customHeight="1" thickBot="1" x14ac:dyDescent="0.35">
      <c r="A3" s="166" t="s">
        <v>56</v>
      </c>
      <c r="B3" s="168" t="s">
        <v>52</v>
      </c>
      <c r="C3" s="172" t="s">
        <v>80</v>
      </c>
      <c r="D3" s="174"/>
      <c r="E3" s="173"/>
      <c r="F3" s="172" t="s">
        <v>60</v>
      </c>
      <c r="G3" s="173"/>
      <c r="H3" s="170" t="s">
        <v>63</v>
      </c>
      <c r="I3" s="171"/>
      <c r="J3" s="171"/>
      <c r="K3" s="171"/>
      <c r="L3" s="171"/>
      <c r="M3" s="171"/>
      <c r="N3" s="171"/>
      <c r="O3" s="171"/>
    </row>
    <row r="4" spans="1:15" ht="73.2" customHeight="1" thickBot="1" x14ac:dyDescent="0.35">
      <c r="A4" s="167"/>
      <c r="B4" s="169"/>
      <c r="C4" s="44" t="s">
        <v>169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181"/>
      <c r="B6" s="215" t="s">
        <v>53</v>
      </c>
      <c r="C6" s="183">
        <f>C8+C19</f>
        <v>2219.5</v>
      </c>
      <c r="D6" s="184"/>
      <c r="E6" s="185"/>
      <c r="F6" s="181"/>
      <c r="G6" s="181"/>
      <c r="H6" s="177" t="s">
        <v>62</v>
      </c>
      <c r="I6" s="178"/>
      <c r="J6" s="178"/>
      <c r="K6" s="178"/>
      <c r="L6" s="178"/>
      <c r="M6" s="178"/>
      <c r="N6" s="178"/>
      <c r="O6" s="178"/>
    </row>
    <row r="7" spans="1:15" ht="19.2" customHeight="1" thickBot="1" x14ac:dyDescent="0.35">
      <c r="A7" s="182"/>
      <c r="B7" s="216"/>
      <c r="C7" s="186"/>
      <c r="D7" s="187"/>
      <c r="E7" s="188"/>
      <c r="F7" s="189"/>
      <c r="G7" s="189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31" t="s">
        <v>54</v>
      </c>
      <c r="C8" s="190">
        <f>C18+C27</f>
        <v>1775</v>
      </c>
      <c r="D8" s="191"/>
      <c r="E8" s="192"/>
      <c r="F8" s="18"/>
      <c r="G8" s="3"/>
      <c r="H8" s="175" t="s">
        <v>61</v>
      </c>
      <c r="I8" s="176"/>
      <c r="J8" s="176"/>
      <c r="K8" s="176"/>
      <c r="L8" s="176"/>
      <c r="M8" s="176"/>
      <c r="N8" s="176"/>
      <c r="O8" s="176"/>
    </row>
    <row r="9" spans="1:15" ht="30" customHeight="1" thickBot="1" x14ac:dyDescent="0.35">
      <c r="A9" s="108" t="s">
        <v>55</v>
      </c>
      <c r="B9" s="125" t="s">
        <v>12</v>
      </c>
      <c r="C9" s="190">
        <f>C13+D11+E10+E12</f>
        <v>921</v>
      </c>
      <c r="D9" s="191"/>
      <c r="E9" s="19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124" t="s">
        <v>7</v>
      </c>
      <c r="C10" s="68"/>
      <c r="D10" s="69"/>
      <c r="E10" s="61">
        <f>H10*H7+I10*I7+J10*J7+K10*K7+L10*L7+M10*M7+N10*N7+O10*O7</f>
        <v>559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</v>
      </c>
      <c r="N10" s="28">
        <v>2</v>
      </c>
      <c r="O10" s="28">
        <v>3</v>
      </c>
    </row>
    <row r="11" spans="1:15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K11*K7+L11*L7+M11*M7+N11*N7+O11*O7</f>
        <v>165</v>
      </c>
      <c r="E11" s="64"/>
      <c r="F11" s="38" t="s">
        <v>23</v>
      </c>
      <c r="G11" s="38"/>
      <c r="H11" s="28"/>
      <c r="I11" s="28"/>
      <c r="J11" s="28"/>
      <c r="K11" s="28">
        <v>1</v>
      </c>
      <c r="L11" s="28">
        <v>1</v>
      </c>
      <c r="M11" s="28">
        <v>1</v>
      </c>
      <c r="N11" s="28">
        <v>1</v>
      </c>
      <c r="O11" s="28">
        <v>1</v>
      </c>
    </row>
    <row r="12" spans="1:15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N12*N7+M12*M7+L12*L7+K12*K7+O12*O7</f>
        <v>99</v>
      </c>
      <c r="F12" s="38" t="s">
        <v>24</v>
      </c>
      <c r="G12" s="38"/>
      <c r="H12" s="28"/>
      <c r="I12" s="28"/>
      <c r="J12" s="28"/>
      <c r="K12" s="28">
        <v>0.5</v>
      </c>
      <c r="L12" s="4">
        <v>0.5</v>
      </c>
      <c r="M12" s="28">
        <v>0.5</v>
      </c>
      <c r="N12" s="28">
        <v>0.5</v>
      </c>
      <c r="O12" s="28">
        <v>1</v>
      </c>
    </row>
    <row r="13" spans="1:15" s="7" customFormat="1" ht="30" customHeight="1" thickBot="1" x14ac:dyDescent="0.4">
      <c r="A13" s="6" t="s">
        <v>74</v>
      </c>
      <c r="B13" s="130" t="s">
        <v>15</v>
      </c>
      <c r="C13" s="72">
        <f>H13*H7+I13*I7+J13*J7+K13*K7+L13*L7+M13*M7+N13*N7+O13*O7</f>
        <v>98</v>
      </c>
      <c r="D13" s="73"/>
      <c r="E13" s="67"/>
      <c r="F13" s="38" t="s">
        <v>16</v>
      </c>
      <c r="G13" s="38"/>
      <c r="H13" s="28">
        <v>1</v>
      </c>
      <c r="I13" s="28">
        <v>1</v>
      </c>
      <c r="J13" s="28">
        <v>1</v>
      </c>
      <c r="K13" s="28"/>
      <c r="L13" s="28"/>
      <c r="M13" s="28"/>
      <c r="N13" s="28"/>
      <c r="O13" s="28"/>
    </row>
    <row r="14" spans="1:15" ht="30" customHeight="1" thickBot="1" x14ac:dyDescent="0.35">
      <c r="A14" s="108" t="s">
        <v>75</v>
      </c>
      <c r="B14" s="125" t="s">
        <v>0</v>
      </c>
      <c r="C14" s="195">
        <f>D15+D16+D17</f>
        <v>658</v>
      </c>
      <c r="D14" s="196"/>
      <c r="E14" s="197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H15*H7+I15*I7+J15*J7+K15*K7+L15*L7+M15*M7+N15*N7+O15*O7</f>
        <v>378.5</v>
      </c>
      <c r="E15" s="61"/>
      <c r="F15" s="41" t="s">
        <v>25</v>
      </c>
      <c r="G15" s="42">
        <v>10</v>
      </c>
      <c r="H15" s="28">
        <v>1</v>
      </c>
      <c r="I15" s="28">
        <v>1.5</v>
      </c>
      <c r="J15" s="28">
        <v>1.5</v>
      </c>
      <c r="K15" s="28">
        <v>1.5</v>
      </c>
      <c r="L15" s="28">
        <v>1.5</v>
      </c>
      <c r="M15" s="28">
        <v>1.5</v>
      </c>
      <c r="N15" s="28">
        <v>1.5</v>
      </c>
      <c r="O15" s="28">
        <v>1.5</v>
      </c>
    </row>
    <row r="16" spans="1:15" s="7" customFormat="1" ht="30" customHeight="1" thickBot="1" x14ac:dyDescent="0.4">
      <c r="A16" s="6" t="s">
        <v>77</v>
      </c>
      <c r="B16" s="124" t="s">
        <v>18</v>
      </c>
      <c r="C16" s="62"/>
      <c r="D16" s="63">
        <f>H16*H7+I16*I7+J16*J7</f>
        <v>98</v>
      </c>
      <c r="E16" s="64"/>
      <c r="F16" s="42">
        <v>6</v>
      </c>
      <c r="G16" s="42"/>
      <c r="H16" s="28">
        <v>1</v>
      </c>
      <c r="I16" s="28">
        <v>1</v>
      </c>
      <c r="J16" s="28">
        <v>1</v>
      </c>
      <c r="K16" s="28"/>
      <c r="L16" s="28"/>
      <c r="M16" s="28"/>
      <c r="N16" s="28"/>
      <c r="O16" s="28"/>
    </row>
    <row r="17" spans="1:15" s="7" customFormat="1" ht="30" customHeight="1" thickBot="1" x14ac:dyDescent="0.4">
      <c r="A17" s="6" t="s">
        <v>78</v>
      </c>
      <c r="B17" s="43" t="s">
        <v>51</v>
      </c>
      <c r="C17" s="65"/>
      <c r="D17" s="66">
        <f>K17*K7+L17*L7+M17*M7+N17*N7+O17*O7</f>
        <v>181.5</v>
      </c>
      <c r="E17" s="67"/>
      <c r="F17" s="41" t="s">
        <v>26</v>
      </c>
      <c r="G17" s="42">
        <v>14</v>
      </c>
      <c r="H17" s="28"/>
      <c r="I17" s="28"/>
      <c r="J17" s="28"/>
      <c r="K17" s="28">
        <v>1</v>
      </c>
      <c r="L17" s="28">
        <v>1</v>
      </c>
      <c r="M17" s="28">
        <v>1</v>
      </c>
      <c r="N17" s="28">
        <v>1</v>
      </c>
      <c r="O17" s="28">
        <v>1.5</v>
      </c>
    </row>
    <row r="18" spans="1:15" s="7" customFormat="1" ht="30" customHeight="1" thickBot="1" x14ac:dyDescent="0.4">
      <c r="A18" s="208" t="s">
        <v>79</v>
      </c>
      <c r="B18" s="197"/>
      <c r="C18" s="195">
        <f>C14+C9</f>
        <v>1579</v>
      </c>
      <c r="D18" s="198"/>
      <c r="E18" s="199"/>
      <c r="F18" s="41"/>
      <c r="G18" s="42"/>
      <c r="H18" s="52">
        <f>SUM(H10:H17)</f>
        <v>5</v>
      </c>
      <c r="I18" s="52">
        <f t="shared" ref="I18:O18" si="0">SUM(I10:I17)</f>
        <v>5.5</v>
      </c>
      <c r="J18" s="52">
        <f t="shared" si="0"/>
        <v>5.5</v>
      </c>
      <c r="K18" s="52">
        <f t="shared" si="0"/>
        <v>6</v>
      </c>
      <c r="L18" s="52">
        <f t="shared" si="0"/>
        <v>6</v>
      </c>
      <c r="M18" s="52">
        <f t="shared" si="0"/>
        <v>6</v>
      </c>
      <c r="N18" s="52">
        <f t="shared" si="0"/>
        <v>6</v>
      </c>
      <c r="O18" s="52">
        <f t="shared" si="0"/>
        <v>8</v>
      </c>
    </row>
    <row r="19" spans="1:15" ht="30" customHeight="1" thickBot="1" x14ac:dyDescent="0.35">
      <c r="A19" s="127" t="s">
        <v>81</v>
      </c>
      <c r="B19" s="108" t="s">
        <v>2</v>
      </c>
      <c r="C19" s="190">
        <f>D23+D24+C21+E22+D20</f>
        <v>444.5</v>
      </c>
      <c r="D19" s="191"/>
      <c r="E19" s="192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30" customHeight="1" thickBot="1" x14ac:dyDescent="0.35">
      <c r="A20" s="6" t="s">
        <v>153</v>
      </c>
      <c r="B20" s="144" t="s">
        <v>170</v>
      </c>
      <c r="C20" s="57"/>
      <c r="D20" s="58">
        <f>H20*H7</f>
        <v>16</v>
      </c>
      <c r="E20" s="59"/>
      <c r="F20" s="1"/>
      <c r="G20" s="1"/>
      <c r="H20" s="1">
        <v>0.5</v>
      </c>
      <c r="I20" s="1"/>
      <c r="J20" s="1"/>
      <c r="K20" s="1"/>
      <c r="L20" s="1"/>
      <c r="M20" s="1"/>
      <c r="N20" s="1"/>
      <c r="O20" s="1"/>
    </row>
    <row r="21" spans="1:15" s="7" customFormat="1" ht="30" customHeight="1" thickBot="1" x14ac:dyDescent="0.4">
      <c r="A21" s="6" t="s">
        <v>154</v>
      </c>
      <c r="B21" s="124" t="s">
        <v>27</v>
      </c>
      <c r="C21" s="122">
        <f>L21*L7+M21*M7+N21*N7+O21*O7</f>
        <v>264</v>
      </c>
      <c r="D21" s="120"/>
      <c r="E21" s="121"/>
      <c r="F21" s="2"/>
      <c r="G21" s="2"/>
      <c r="H21" s="4"/>
      <c r="I21" s="4"/>
      <c r="J21" s="4"/>
      <c r="K21" s="4"/>
      <c r="L21" s="4">
        <v>2</v>
      </c>
      <c r="M21" s="4">
        <v>2</v>
      </c>
      <c r="N21" s="4">
        <v>2</v>
      </c>
      <c r="O21" s="4">
        <v>2</v>
      </c>
    </row>
    <row r="22" spans="1:15" s="7" customFormat="1" ht="30" customHeight="1" thickBot="1" x14ac:dyDescent="0.4">
      <c r="A22" s="6" t="s">
        <v>155</v>
      </c>
      <c r="B22" s="124" t="s">
        <v>5</v>
      </c>
      <c r="C22" s="122"/>
      <c r="D22" s="120"/>
      <c r="E22" s="123">
        <f>H22*H7+I22*I7+J22*J7+K22*K7+L22*L7+M22*M7+N22*N7+O22*O7</f>
        <v>66</v>
      </c>
      <c r="F22" s="2"/>
      <c r="G22" s="2"/>
      <c r="H22" s="4"/>
      <c r="I22" s="4"/>
      <c r="J22" s="4"/>
      <c r="K22" s="4">
        <v>0.5</v>
      </c>
      <c r="L22" s="4">
        <v>0.5</v>
      </c>
      <c r="M22" s="4">
        <v>0.5</v>
      </c>
      <c r="N22" s="4">
        <v>0.5</v>
      </c>
      <c r="O22" s="4"/>
    </row>
    <row r="23" spans="1:15" s="7" customFormat="1" ht="30" customHeight="1" thickBot="1" x14ac:dyDescent="0.4">
      <c r="A23" s="6" t="s">
        <v>82</v>
      </c>
      <c r="B23" s="124" t="s">
        <v>3</v>
      </c>
      <c r="C23" s="54"/>
      <c r="D23" s="55">
        <f>O23*O7</f>
        <v>16.5</v>
      </c>
      <c r="E23" s="56"/>
      <c r="F23" s="26">
        <v>16</v>
      </c>
      <c r="G23" s="2"/>
      <c r="H23" s="2"/>
      <c r="I23" s="4"/>
      <c r="J23" s="4"/>
      <c r="K23" s="4"/>
      <c r="L23" s="4"/>
      <c r="M23" s="4"/>
      <c r="N23" s="4"/>
      <c r="O23" s="4">
        <v>0.5</v>
      </c>
    </row>
    <row r="24" spans="1:15" s="7" customFormat="1" ht="30" customHeight="1" thickBot="1" x14ac:dyDescent="0.4">
      <c r="A24" s="6" t="s">
        <v>171</v>
      </c>
      <c r="B24" s="43" t="s">
        <v>19</v>
      </c>
      <c r="C24" s="57"/>
      <c r="D24" s="58">
        <f>I24*I7+J24*J7+H24*H7</f>
        <v>82</v>
      </c>
      <c r="E24" s="59"/>
      <c r="F24" s="2"/>
      <c r="G24" s="2"/>
      <c r="H24" s="2">
        <v>0.5</v>
      </c>
      <c r="I24" s="4">
        <v>1</v>
      </c>
      <c r="J24" s="4">
        <v>1</v>
      </c>
      <c r="K24" s="4"/>
      <c r="L24" s="4"/>
      <c r="M24" s="4"/>
      <c r="N24" s="4"/>
      <c r="O24" s="4"/>
    </row>
    <row r="25" spans="1:15" s="7" customFormat="1" ht="30" customHeight="1" thickBot="1" x14ac:dyDescent="0.4">
      <c r="A25" s="200" t="s">
        <v>83</v>
      </c>
      <c r="B25" s="185"/>
      <c r="C25" s="183">
        <f>C18+C19</f>
        <v>2023.5</v>
      </c>
      <c r="D25" s="184"/>
      <c r="E25" s="185"/>
      <c r="F25" s="76"/>
      <c r="G25" s="76"/>
      <c r="H25" s="77">
        <f>H18+H23+H24+H21+H22+H20</f>
        <v>6</v>
      </c>
      <c r="I25" s="77">
        <f t="shared" ref="I25:O25" si="1">I18+I23+I24+I21+I22+I20</f>
        <v>6.5</v>
      </c>
      <c r="J25" s="77">
        <f t="shared" si="1"/>
        <v>6.5</v>
      </c>
      <c r="K25" s="77">
        <f t="shared" si="1"/>
        <v>6.5</v>
      </c>
      <c r="L25" s="77">
        <f t="shared" si="1"/>
        <v>8.5</v>
      </c>
      <c r="M25" s="77">
        <f t="shared" si="1"/>
        <v>8.5</v>
      </c>
      <c r="N25" s="77">
        <f t="shared" si="1"/>
        <v>8.5</v>
      </c>
      <c r="O25" s="77">
        <f t="shared" si="1"/>
        <v>10.5</v>
      </c>
    </row>
    <row r="26" spans="1:15" s="7" customFormat="1" ht="16.8" customHeight="1" thickBot="1" x14ac:dyDescent="0.4">
      <c r="A26" s="84"/>
      <c r="B26" s="85"/>
      <c r="C26" s="86"/>
      <c r="D26" s="87"/>
      <c r="E26" s="85"/>
      <c r="F26" s="88"/>
      <c r="G26" s="88"/>
      <c r="H26" s="89"/>
      <c r="I26" s="89"/>
      <c r="J26" s="89"/>
      <c r="K26" s="89"/>
      <c r="L26" s="89"/>
      <c r="M26" s="89"/>
      <c r="N26" s="89"/>
      <c r="O26" s="89"/>
    </row>
    <row r="27" spans="1:15" s="7" customFormat="1" ht="29.4" customHeight="1" thickTop="1" thickBot="1" x14ac:dyDescent="0.4">
      <c r="A27" s="128" t="s">
        <v>84</v>
      </c>
      <c r="B27" s="107" t="s">
        <v>85</v>
      </c>
      <c r="C27" s="201">
        <f>C30+D32+E31+D29+E28+D33+C34</f>
        <v>196</v>
      </c>
      <c r="D27" s="202"/>
      <c r="E27" s="203"/>
      <c r="F27" s="79"/>
      <c r="G27" s="79"/>
      <c r="H27" s="175" t="s">
        <v>102</v>
      </c>
      <c r="I27" s="176"/>
      <c r="J27" s="176"/>
      <c r="K27" s="176"/>
      <c r="L27" s="176"/>
      <c r="M27" s="176"/>
      <c r="N27" s="176"/>
      <c r="O27" s="176"/>
    </row>
    <row r="28" spans="1:15" s="7" customFormat="1" ht="30" customHeight="1" thickBot="1" x14ac:dyDescent="0.4">
      <c r="A28" s="6" t="s">
        <v>86</v>
      </c>
      <c r="B28" s="74" t="s">
        <v>7</v>
      </c>
      <c r="C28" s="60"/>
      <c r="D28" s="53"/>
      <c r="E28" s="61">
        <f>H28+I28+J28+K28+L28+M28+N28+O28</f>
        <v>64</v>
      </c>
      <c r="F28" s="5"/>
      <c r="G28" s="5"/>
      <c r="H28" s="4">
        <v>6</v>
      </c>
      <c r="I28" s="4">
        <v>8</v>
      </c>
      <c r="J28" s="4">
        <v>8</v>
      </c>
      <c r="K28" s="4">
        <v>8</v>
      </c>
      <c r="L28" s="4">
        <v>8</v>
      </c>
      <c r="M28" s="4">
        <v>8</v>
      </c>
      <c r="N28" s="4">
        <v>8</v>
      </c>
      <c r="O28" s="4">
        <v>10</v>
      </c>
    </row>
    <row r="29" spans="1:15" s="7" customFormat="1" ht="30" customHeight="1" thickBot="1" x14ac:dyDescent="0.4">
      <c r="A29" s="6" t="s">
        <v>87</v>
      </c>
      <c r="B29" s="74" t="s">
        <v>106</v>
      </c>
      <c r="C29" s="102"/>
      <c r="D29" s="63">
        <f>I29+J29+K29+L29+M29+N29+O29+P29</f>
        <v>44</v>
      </c>
      <c r="E29" s="64"/>
      <c r="F29" s="5"/>
      <c r="G29" s="5"/>
      <c r="H29" s="4"/>
      <c r="I29" s="4">
        <v>4</v>
      </c>
      <c r="J29" s="4">
        <v>4</v>
      </c>
      <c r="K29" s="4">
        <v>4</v>
      </c>
      <c r="L29" s="4">
        <v>8</v>
      </c>
      <c r="M29" s="4">
        <v>8</v>
      </c>
      <c r="N29" s="4">
        <v>8</v>
      </c>
      <c r="O29" s="4">
        <v>8</v>
      </c>
    </row>
    <row r="30" spans="1:15" s="7" customFormat="1" ht="30" customHeight="1" thickBot="1" x14ac:dyDescent="0.4">
      <c r="A30" s="6" t="s">
        <v>88</v>
      </c>
      <c r="B30" s="74" t="s">
        <v>107</v>
      </c>
      <c r="C30" s="62">
        <f>H30+I30+J30+K30+L30+M30+N30+O30</f>
        <v>6</v>
      </c>
      <c r="D30" s="63"/>
      <c r="E30" s="64"/>
      <c r="F30" s="5"/>
      <c r="G30" s="5"/>
      <c r="H30" s="4">
        <v>2</v>
      </c>
      <c r="I30" s="4">
        <v>2</v>
      </c>
      <c r="J30" s="4">
        <v>2</v>
      </c>
      <c r="K30" s="4"/>
      <c r="L30" s="4"/>
      <c r="M30" s="4"/>
      <c r="N30" s="4"/>
      <c r="O30" s="4"/>
    </row>
    <row r="31" spans="1:15" s="7" customFormat="1" ht="30" customHeight="1" thickBot="1" x14ac:dyDescent="0.4">
      <c r="A31" s="6" t="s">
        <v>89</v>
      </c>
      <c r="B31" s="74" t="s">
        <v>5</v>
      </c>
      <c r="C31" s="62"/>
      <c r="D31" s="63"/>
      <c r="E31" s="64">
        <f>H31+I31+J31+K31+L31+M31+N31+O31</f>
        <v>14</v>
      </c>
      <c r="F31" s="5"/>
      <c r="G31" s="5"/>
      <c r="H31" s="4"/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</row>
    <row r="32" spans="1:15" s="7" customFormat="1" ht="30" customHeight="1" thickBot="1" x14ac:dyDescent="0.4">
      <c r="A32" s="6" t="s">
        <v>90</v>
      </c>
      <c r="B32" s="75" t="s">
        <v>1</v>
      </c>
      <c r="C32" s="65"/>
      <c r="D32" s="103">
        <f>H32+I32+J32+K32+L32+M32+N32+O32</f>
        <v>22</v>
      </c>
      <c r="E32" s="104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  <c r="M32" s="4">
        <v>4</v>
      </c>
      <c r="N32" s="4">
        <v>4</v>
      </c>
      <c r="O32" s="4">
        <v>4</v>
      </c>
    </row>
    <row r="33" spans="1:15" s="7" customFormat="1" ht="30" customHeight="1" thickBot="1" x14ac:dyDescent="0.4">
      <c r="A33" s="6" t="s">
        <v>148</v>
      </c>
      <c r="B33" s="75" t="s">
        <v>109</v>
      </c>
      <c r="C33" s="65"/>
      <c r="D33" s="103">
        <f>H33+I33+J33+K33+L33+M33+N33+O33</f>
        <v>10</v>
      </c>
      <c r="E33" s="104"/>
      <c r="F33" s="5"/>
      <c r="G33" s="5"/>
      <c r="H33" s="4"/>
      <c r="I33" s="4"/>
      <c r="J33" s="4"/>
      <c r="K33" s="4"/>
      <c r="L33" s="4">
        <v>2</v>
      </c>
      <c r="M33" s="4">
        <v>2</v>
      </c>
      <c r="N33" s="4">
        <v>2</v>
      </c>
      <c r="O33" s="4">
        <v>4</v>
      </c>
    </row>
    <row r="34" spans="1:15" s="7" customFormat="1" ht="30" customHeight="1" thickBot="1" x14ac:dyDescent="0.4">
      <c r="A34" s="6" t="s">
        <v>152</v>
      </c>
      <c r="B34" s="75" t="s">
        <v>149</v>
      </c>
      <c r="C34" s="65">
        <f>H34+I34+J34+K34+L34+M34+N34+O34</f>
        <v>36</v>
      </c>
      <c r="D34" s="103"/>
      <c r="E34" s="104"/>
      <c r="F34" s="5"/>
      <c r="G34" s="5"/>
      <c r="H34" s="4"/>
      <c r="I34" s="4"/>
      <c r="J34" s="4"/>
      <c r="K34" s="4"/>
      <c r="L34" s="4">
        <v>9</v>
      </c>
      <c r="M34" s="4">
        <v>9</v>
      </c>
      <c r="N34" s="4">
        <v>9</v>
      </c>
      <c r="O34" s="4">
        <v>9</v>
      </c>
    </row>
    <row r="35" spans="1:15" s="100" customFormat="1" ht="30" customHeight="1" thickBot="1" x14ac:dyDescent="0.4">
      <c r="A35" s="204" t="s">
        <v>103</v>
      </c>
      <c r="B35" s="192"/>
      <c r="C35" s="97"/>
      <c r="D35" s="98"/>
      <c r="E35" s="99"/>
      <c r="F35" s="83"/>
      <c r="G35" s="83"/>
      <c r="H35" s="5">
        <f>SUM(H28:H33)</f>
        <v>8</v>
      </c>
      <c r="I35" s="5">
        <f t="shared" ref="I35:K35" si="2">SUM(I28:I33)</f>
        <v>18</v>
      </c>
      <c r="J35" s="5">
        <f t="shared" si="2"/>
        <v>18</v>
      </c>
      <c r="K35" s="5">
        <f t="shared" si="2"/>
        <v>16</v>
      </c>
      <c r="L35" s="5">
        <f>SUM(L28:L34)</f>
        <v>33</v>
      </c>
      <c r="M35" s="5">
        <f>SUM(M28:M34)</f>
        <v>33</v>
      </c>
      <c r="N35" s="5">
        <f>SUM(N28:N34)</f>
        <v>33</v>
      </c>
      <c r="O35" s="5">
        <f>SUM(O28:O34)</f>
        <v>37</v>
      </c>
    </row>
    <row r="36" spans="1:15" s="7" customFormat="1" ht="30" customHeight="1" thickBot="1" x14ac:dyDescent="0.4">
      <c r="A36" s="91"/>
      <c r="B36" s="92"/>
      <c r="C36" s="93"/>
      <c r="D36" s="94"/>
      <c r="E36" s="95"/>
      <c r="F36" s="19"/>
      <c r="G36" s="19"/>
      <c r="H36" s="21"/>
      <c r="I36" s="21"/>
      <c r="J36" s="21"/>
      <c r="K36" s="21"/>
      <c r="L36" s="21"/>
      <c r="M36" s="21"/>
      <c r="N36" s="21"/>
      <c r="O36" s="96"/>
    </row>
    <row r="37" spans="1:15" s="7" customFormat="1" ht="30" customHeight="1" x14ac:dyDescent="0.35">
      <c r="A37" s="129" t="s">
        <v>91</v>
      </c>
      <c r="B37" s="82" t="s">
        <v>94</v>
      </c>
      <c r="C37" s="205" t="s">
        <v>105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7"/>
    </row>
    <row r="38" spans="1:15" s="7" customFormat="1" ht="30" customHeight="1" x14ac:dyDescent="0.35">
      <c r="A38" s="136" t="s">
        <v>92</v>
      </c>
      <c r="B38" s="80" t="s">
        <v>93</v>
      </c>
      <c r="C38" s="105">
        <f>N38+M38+L38+K38+J38+I38+H38</f>
        <v>7</v>
      </c>
      <c r="D38" s="55"/>
      <c r="E38" s="80"/>
      <c r="F38" s="55"/>
      <c r="G38" s="55"/>
      <c r="H38" s="105">
        <v>1</v>
      </c>
      <c r="I38" s="105">
        <v>1</v>
      </c>
      <c r="J38" s="105">
        <v>1</v>
      </c>
      <c r="K38" s="105">
        <v>1</v>
      </c>
      <c r="L38" s="105">
        <v>1</v>
      </c>
      <c r="M38" s="105">
        <v>1</v>
      </c>
      <c r="N38" s="105">
        <v>1</v>
      </c>
      <c r="O38" s="106"/>
    </row>
    <row r="39" spans="1:15" s="7" customFormat="1" ht="30" customHeight="1" x14ac:dyDescent="0.35">
      <c r="A39" s="136" t="s">
        <v>95</v>
      </c>
      <c r="B39" s="80" t="s">
        <v>96</v>
      </c>
      <c r="C39" s="55">
        <f>C40+C41+C42</f>
        <v>2</v>
      </c>
      <c r="D39" s="55"/>
      <c r="E39" s="80"/>
      <c r="F39" s="55"/>
      <c r="G39" s="55"/>
      <c r="H39" s="105"/>
      <c r="I39" s="105"/>
      <c r="J39" s="105"/>
      <c r="K39" s="105"/>
      <c r="L39" s="105"/>
      <c r="M39" s="105"/>
      <c r="N39" s="105"/>
      <c r="O39" s="106">
        <v>2</v>
      </c>
    </row>
    <row r="40" spans="1:15" s="7" customFormat="1" ht="30" customHeight="1" x14ac:dyDescent="0.35">
      <c r="A40" s="136" t="s">
        <v>97</v>
      </c>
      <c r="B40" s="80" t="s">
        <v>100</v>
      </c>
      <c r="C40" s="55">
        <v>1</v>
      </c>
      <c r="D40" s="55"/>
      <c r="E40" s="80"/>
      <c r="F40" s="55"/>
      <c r="G40" s="55"/>
      <c r="H40" s="63"/>
      <c r="I40" s="63"/>
      <c r="J40" s="63"/>
      <c r="K40" s="63"/>
      <c r="L40" s="63"/>
      <c r="M40" s="63"/>
      <c r="N40" s="63"/>
      <c r="O40" s="64"/>
    </row>
    <row r="41" spans="1:15" s="7" customFormat="1" ht="30" customHeight="1" x14ac:dyDescent="0.35">
      <c r="A41" s="136" t="s">
        <v>98</v>
      </c>
      <c r="B41" s="80" t="s">
        <v>1</v>
      </c>
      <c r="C41" s="55">
        <v>0.5</v>
      </c>
      <c r="D41" s="55"/>
      <c r="E41" s="80"/>
      <c r="F41" s="55"/>
      <c r="G41" s="55"/>
      <c r="H41" s="63"/>
      <c r="I41" s="63"/>
      <c r="J41" s="63"/>
      <c r="K41" s="63"/>
      <c r="L41" s="63"/>
      <c r="M41" s="63"/>
      <c r="N41" s="63"/>
      <c r="O41" s="64"/>
    </row>
    <row r="42" spans="1:15" s="7" customFormat="1" ht="30" customHeight="1" thickBot="1" x14ac:dyDescent="0.4">
      <c r="A42" s="137" t="s">
        <v>99</v>
      </c>
      <c r="B42" s="110" t="s">
        <v>51</v>
      </c>
      <c r="C42" s="111">
        <v>0.5</v>
      </c>
      <c r="D42" s="111"/>
      <c r="E42" s="110"/>
      <c r="F42" s="111"/>
      <c r="G42" s="111"/>
      <c r="H42" s="101"/>
      <c r="I42" s="101"/>
      <c r="J42" s="101"/>
      <c r="K42" s="101"/>
      <c r="L42" s="101"/>
      <c r="M42" s="101"/>
      <c r="N42" s="101"/>
      <c r="O42" s="112"/>
    </row>
    <row r="43" spans="1:15" s="7" customFormat="1" ht="30" customHeight="1" thickBot="1" x14ac:dyDescent="0.4">
      <c r="A43" s="208" t="s">
        <v>104</v>
      </c>
      <c r="B43" s="209"/>
      <c r="C43" s="113">
        <v>8</v>
      </c>
      <c r="D43" s="114"/>
      <c r="E43" s="115"/>
      <c r="F43" s="114"/>
      <c r="G43" s="114"/>
      <c r="H43" s="116"/>
      <c r="I43" s="116"/>
      <c r="J43" s="116"/>
      <c r="K43" s="116"/>
      <c r="L43" s="116"/>
      <c r="M43" s="116"/>
      <c r="N43" s="116"/>
      <c r="O43" s="117"/>
    </row>
    <row r="44" spans="1:15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  <c r="M44" s="21"/>
      <c r="N44" s="19"/>
      <c r="O44" s="19"/>
    </row>
    <row r="45" spans="1:15" ht="40.049999999999997" customHeight="1" x14ac:dyDescent="0.3">
      <c r="A45" s="22"/>
      <c r="B45" s="23"/>
      <c r="C45" s="19"/>
      <c r="D45" s="20"/>
      <c r="E45" s="21"/>
      <c r="F45" s="19"/>
      <c r="G45" s="20"/>
      <c r="H45" s="21"/>
      <c r="I45" s="21"/>
      <c r="J45" s="21"/>
      <c r="K45" s="21"/>
      <c r="L45" s="21"/>
      <c r="M45" s="21"/>
      <c r="N45" s="19"/>
      <c r="O45" s="19"/>
    </row>
    <row r="46" spans="1:15" ht="40.049999999999997" customHeight="1" x14ac:dyDescent="0.3">
      <c r="A46" s="19"/>
      <c r="B46" s="24"/>
      <c r="C46" s="25"/>
      <c r="D46" s="20"/>
      <c r="E46" s="25"/>
      <c r="F46" s="25"/>
      <c r="G46" s="20"/>
      <c r="H46" s="25"/>
      <c r="I46" s="25"/>
      <c r="J46" s="25"/>
      <c r="K46" s="25"/>
      <c r="L46" s="25"/>
      <c r="M46" s="25"/>
      <c r="N46" s="25"/>
      <c r="O46" s="25"/>
    </row>
  </sheetData>
  <mergeCells count="26">
    <mergeCell ref="C37:O37"/>
    <mergeCell ref="A43:B43"/>
    <mergeCell ref="A2:O2"/>
    <mergeCell ref="C3:E3"/>
    <mergeCell ref="F3:G3"/>
    <mergeCell ref="H3:O3"/>
    <mergeCell ref="A6:A7"/>
    <mergeCell ref="B6:B7"/>
    <mergeCell ref="C6:E7"/>
    <mergeCell ref="F6:F7"/>
    <mergeCell ref="G6:G7"/>
    <mergeCell ref="H6:O6"/>
    <mergeCell ref="A35:B35"/>
    <mergeCell ref="A3:A4"/>
    <mergeCell ref="B3:B4"/>
    <mergeCell ref="C8:E8"/>
    <mergeCell ref="H8:O8"/>
    <mergeCell ref="C9:E9"/>
    <mergeCell ref="C14:E14"/>
    <mergeCell ref="C27:E27"/>
    <mergeCell ref="H27:O27"/>
    <mergeCell ref="A18:B18"/>
    <mergeCell ref="C18:E18"/>
    <mergeCell ref="C19:E19"/>
    <mergeCell ref="A25:B25"/>
    <mergeCell ref="C25:E25"/>
  </mergeCells>
  <pageMargins left="0.31496062992125984" right="0.31496062992125984" top="0.35433070866141736" bottom="0.35433070866141736" header="0.11811023622047245" footer="0.11811023622047245"/>
  <pageSetup paperSize="9" scale="68" fitToHeight="2" orientation="landscape" r:id="rId1"/>
  <rowBreaks count="1" manualBreakCount="1">
    <brk id="2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view="pageBreakPreview" topLeftCell="A4" zoomScale="60" zoomScaleNormal="79" workbookViewId="0">
      <selection activeCell="A17" sqref="A17:B17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2" width="7" customWidth="1"/>
  </cols>
  <sheetData>
    <row r="1" spans="1:12" s="31" customFormat="1" ht="27" customHeight="1" x14ac:dyDescent="0.45">
      <c r="A1" s="30" t="s">
        <v>162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7.6" customHeight="1" thickBot="1" x14ac:dyDescent="0.35">
      <c r="A2" s="164" t="s">
        <v>163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48" customHeight="1" thickBot="1" x14ac:dyDescent="0.35">
      <c r="A3" s="166" t="s">
        <v>56</v>
      </c>
      <c r="B3" s="168" t="s">
        <v>52</v>
      </c>
      <c r="C3" s="172" t="s">
        <v>80</v>
      </c>
      <c r="D3" s="174"/>
      <c r="E3" s="173"/>
      <c r="F3" s="172" t="s">
        <v>60</v>
      </c>
      <c r="G3" s="173"/>
      <c r="H3" s="170" t="s">
        <v>63</v>
      </c>
      <c r="I3" s="171"/>
      <c r="J3" s="171"/>
      <c r="K3" s="171"/>
      <c r="L3" s="171"/>
    </row>
    <row r="4" spans="1:12" ht="73.2" customHeight="1" thickBot="1" x14ac:dyDescent="0.35">
      <c r="A4" s="167"/>
      <c r="B4" s="169"/>
      <c r="C4" s="44" t="s">
        <v>169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</row>
    <row r="5" spans="1:12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</row>
    <row r="6" spans="1:12" ht="19.2" customHeight="1" thickBot="1" x14ac:dyDescent="0.35">
      <c r="A6" s="181"/>
      <c r="B6" s="215" t="s">
        <v>53</v>
      </c>
      <c r="C6" s="183">
        <f>C8+C18</f>
        <v>1468</v>
      </c>
      <c r="D6" s="184"/>
      <c r="E6" s="185"/>
      <c r="F6" s="181"/>
      <c r="G6" s="181"/>
      <c r="H6" s="177" t="s">
        <v>62</v>
      </c>
      <c r="I6" s="178"/>
      <c r="J6" s="178"/>
      <c r="K6" s="178"/>
      <c r="L6" s="178"/>
    </row>
    <row r="7" spans="1:12" ht="19.2" customHeight="1" thickBot="1" x14ac:dyDescent="0.35">
      <c r="A7" s="182"/>
      <c r="B7" s="216"/>
      <c r="C7" s="186"/>
      <c r="D7" s="187"/>
      <c r="E7" s="188"/>
      <c r="F7" s="189"/>
      <c r="G7" s="189"/>
      <c r="H7" s="46">
        <v>33</v>
      </c>
      <c r="I7" s="46">
        <v>33</v>
      </c>
      <c r="J7" s="46">
        <v>33</v>
      </c>
      <c r="K7" s="46">
        <v>33</v>
      </c>
      <c r="L7" s="46">
        <v>33</v>
      </c>
    </row>
    <row r="8" spans="1:12" ht="30" customHeight="1" thickBot="1" x14ac:dyDescent="0.35">
      <c r="A8" s="3"/>
      <c r="B8" s="131" t="s">
        <v>54</v>
      </c>
      <c r="C8" s="190">
        <f>C17+C25</f>
        <v>1187.5</v>
      </c>
      <c r="D8" s="191"/>
      <c r="E8" s="192"/>
      <c r="F8" s="18"/>
      <c r="G8" s="3"/>
      <c r="H8" s="175" t="s">
        <v>61</v>
      </c>
      <c r="I8" s="176"/>
      <c r="J8" s="176"/>
      <c r="K8" s="176"/>
      <c r="L8" s="176"/>
    </row>
    <row r="9" spans="1:12" ht="30" customHeight="1" thickBot="1" x14ac:dyDescent="0.35">
      <c r="A9" s="125" t="s">
        <v>55</v>
      </c>
      <c r="B9" s="125" t="s">
        <v>12</v>
      </c>
      <c r="C9" s="190">
        <f>C13+D11+E10+E12</f>
        <v>610.5</v>
      </c>
      <c r="D9" s="191"/>
      <c r="E9" s="192"/>
      <c r="F9" s="1"/>
      <c r="G9" s="1"/>
      <c r="H9" s="1"/>
      <c r="I9" s="1"/>
      <c r="J9" s="1"/>
      <c r="K9" s="1"/>
      <c r="L9" s="1"/>
    </row>
    <row r="10" spans="1:12" s="7" customFormat="1" ht="30" customHeight="1" thickBot="1" x14ac:dyDescent="0.4">
      <c r="A10" s="6" t="s">
        <v>71</v>
      </c>
      <c r="B10" s="124" t="s">
        <v>7</v>
      </c>
      <c r="C10" s="68"/>
      <c r="D10" s="69"/>
      <c r="E10" s="61">
        <f>H10*H7+I10*I7+J10*J7+K10*K7+L10*L7</f>
        <v>363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3</v>
      </c>
    </row>
    <row r="11" spans="1:12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K11*K7+L11*L7+I11*I7+J11*J7</f>
        <v>132</v>
      </c>
      <c r="E11" s="64"/>
      <c r="F11" s="38" t="s">
        <v>23</v>
      </c>
      <c r="G11" s="38"/>
      <c r="H11" s="28"/>
      <c r="I11" s="28">
        <v>1</v>
      </c>
      <c r="J11" s="28">
        <v>1</v>
      </c>
      <c r="K11" s="28">
        <v>1</v>
      </c>
      <c r="L11" s="28">
        <v>1</v>
      </c>
    </row>
    <row r="12" spans="1:12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L12*L7+K12*K7+J12*J7+I12*I7</f>
        <v>82.5</v>
      </c>
      <c r="F12" s="38" t="s">
        <v>24</v>
      </c>
      <c r="G12" s="38"/>
      <c r="H12" s="28"/>
      <c r="I12" s="28">
        <v>0.5</v>
      </c>
      <c r="J12" s="28">
        <v>0.5</v>
      </c>
      <c r="K12" s="28">
        <v>0.5</v>
      </c>
      <c r="L12" s="4">
        <v>1</v>
      </c>
    </row>
    <row r="13" spans="1:12" s="7" customFormat="1" ht="30" customHeight="1" thickBot="1" x14ac:dyDescent="0.4">
      <c r="A13" s="6" t="s">
        <v>74</v>
      </c>
      <c r="B13" s="130" t="s">
        <v>15</v>
      </c>
      <c r="C13" s="72">
        <f>H13*H7+I13*I7+J13*J7+K13*K7+L13*L7</f>
        <v>33</v>
      </c>
      <c r="D13" s="73"/>
      <c r="E13" s="67"/>
      <c r="F13" s="38" t="s">
        <v>16</v>
      </c>
      <c r="G13" s="38"/>
      <c r="H13" s="28">
        <v>1</v>
      </c>
      <c r="I13" s="28"/>
      <c r="J13" s="28"/>
      <c r="K13" s="28"/>
      <c r="L13" s="28"/>
    </row>
    <row r="14" spans="1:12" ht="30" customHeight="1" thickBot="1" x14ac:dyDescent="0.35">
      <c r="A14" s="125" t="s">
        <v>75</v>
      </c>
      <c r="B14" s="125" t="s">
        <v>0</v>
      </c>
      <c r="C14" s="195">
        <f>D15+D16</f>
        <v>429</v>
      </c>
      <c r="D14" s="196"/>
      <c r="E14" s="197"/>
      <c r="F14" s="1"/>
      <c r="G14" s="1"/>
      <c r="H14" s="1"/>
      <c r="I14" s="1"/>
      <c r="J14" s="1"/>
      <c r="K14" s="1"/>
      <c r="L14" s="1"/>
    </row>
    <row r="15" spans="1:12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</f>
        <v>247.5</v>
      </c>
      <c r="E15" s="61"/>
      <c r="F15" s="41" t="s">
        <v>25</v>
      </c>
      <c r="G15" s="42">
        <v>10</v>
      </c>
      <c r="H15" s="28">
        <v>1.5</v>
      </c>
      <c r="I15" s="28">
        <v>1.5</v>
      </c>
      <c r="J15" s="28">
        <v>1.5</v>
      </c>
      <c r="K15" s="28">
        <v>1.5</v>
      </c>
      <c r="L15" s="28">
        <v>1.5</v>
      </c>
    </row>
    <row r="16" spans="1:12" s="7" customFormat="1" ht="30" customHeight="1" thickBot="1" x14ac:dyDescent="0.4">
      <c r="A16" s="6" t="s">
        <v>77</v>
      </c>
      <c r="B16" s="43" t="s">
        <v>51</v>
      </c>
      <c r="C16" s="65"/>
      <c r="D16" s="66">
        <f>K16*K7+L16*L7+J16*J7+I16*I7+H16*H7</f>
        <v>181.5</v>
      </c>
      <c r="E16" s="67"/>
      <c r="F16" s="41" t="s">
        <v>26</v>
      </c>
      <c r="G16" s="42">
        <v>14</v>
      </c>
      <c r="H16" s="28">
        <v>1</v>
      </c>
      <c r="I16" s="28">
        <v>1</v>
      </c>
      <c r="J16" s="28">
        <v>1</v>
      </c>
      <c r="K16" s="28">
        <v>1</v>
      </c>
      <c r="L16" s="28">
        <v>1.5</v>
      </c>
    </row>
    <row r="17" spans="1:12" s="7" customFormat="1" ht="30" customHeight="1" thickBot="1" x14ac:dyDescent="0.4">
      <c r="A17" s="208" t="s">
        <v>79</v>
      </c>
      <c r="B17" s="197"/>
      <c r="C17" s="195">
        <f>C14+C9</f>
        <v>1039.5</v>
      </c>
      <c r="D17" s="198"/>
      <c r="E17" s="199"/>
      <c r="F17" s="41"/>
      <c r="G17" s="42"/>
      <c r="H17" s="52">
        <f>SUM(H10:H16)</f>
        <v>5.5</v>
      </c>
      <c r="I17" s="52">
        <f>SUM(I10:I16)</f>
        <v>6</v>
      </c>
      <c r="J17" s="52">
        <f>SUM(J10:J16)</f>
        <v>6</v>
      </c>
      <c r="K17" s="52">
        <f>SUM(K10:K16)</f>
        <v>6</v>
      </c>
      <c r="L17" s="52">
        <f>SUM(L10:L16)</f>
        <v>8</v>
      </c>
    </row>
    <row r="18" spans="1:12" ht="30" customHeight="1" thickBot="1" x14ac:dyDescent="0.35">
      <c r="A18" s="127" t="s">
        <v>81</v>
      </c>
      <c r="B18" s="108" t="s">
        <v>2</v>
      </c>
      <c r="C18" s="190">
        <f>D21+D22+E20+C19</f>
        <v>280.5</v>
      </c>
      <c r="D18" s="191"/>
      <c r="E18" s="192"/>
      <c r="F18" s="1"/>
      <c r="G18" s="1"/>
      <c r="H18" s="1"/>
      <c r="I18" s="1"/>
      <c r="J18" s="1"/>
      <c r="K18" s="1"/>
      <c r="L18" s="1"/>
    </row>
    <row r="19" spans="1:12" s="7" customFormat="1" ht="30" customHeight="1" thickBot="1" x14ac:dyDescent="0.4">
      <c r="A19" s="6" t="s">
        <v>153</v>
      </c>
      <c r="B19" s="124" t="s">
        <v>27</v>
      </c>
      <c r="C19" s="122">
        <f>J19*J7+K19*K7+L19*L7</f>
        <v>198</v>
      </c>
      <c r="D19" s="120"/>
      <c r="E19" s="121"/>
      <c r="F19" s="2"/>
      <c r="G19" s="2"/>
      <c r="H19" s="4"/>
      <c r="I19" s="4"/>
      <c r="J19" s="4">
        <v>2</v>
      </c>
      <c r="K19" s="4">
        <v>2</v>
      </c>
      <c r="L19" s="4">
        <v>2</v>
      </c>
    </row>
    <row r="20" spans="1:12" s="7" customFormat="1" ht="30" customHeight="1" thickBot="1" x14ac:dyDescent="0.4">
      <c r="A20" s="6" t="s">
        <v>154</v>
      </c>
      <c r="B20" s="124" t="s">
        <v>5</v>
      </c>
      <c r="C20" s="122"/>
      <c r="D20" s="120"/>
      <c r="E20" s="123">
        <f>J20*J7+K20*K7+I20*I7</f>
        <v>49.5</v>
      </c>
      <c r="F20" s="2"/>
      <c r="G20" s="2"/>
      <c r="H20" s="4"/>
      <c r="I20" s="4">
        <v>0.5</v>
      </c>
      <c r="J20" s="4">
        <v>0.5</v>
      </c>
      <c r="K20" s="4">
        <v>0.5</v>
      </c>
      <c r="L20" s="4"/>
    </row>
    <row r="21" spans="1:12" s="7" customFormat="1" ht="30" customHeight="1" thickBot="1" x14ac:dyDescent="0.4">
      <c r="A21" s="6" t="s">
        <v>155</v>
      </c>
      <c r="B21" s="39" t="s">
        <v>3</v>
      </c>
      <c r="C21" s="54"/>
      <c r="D21" s="55">
        <f>L21*L7</f>
        <v>16.5</v>
      </c>
      <c r="E21" s="56"/>
      <c r="F21" s="26">
        <v>16</v>
      </c>
      <c r="G21" s="2"/>
      <c r="H21" s="2"/>
      <c r="I21" s="4"/>
      <c r="J21" s="4"/>
      <c r="K21" s="4"/>
      <c r="L21" s="4">
        <v>0.5</v>
      </c>
    </row>
    <row r="22" spans="1:12" s="7" customFormat="1" ht="30" customHeight="1" thickBot="1" x14ac:dyDescent="0.4">
      <c r="A22" s="6" t="s">
        <v>82</v>
      </c>
      <c r="B22" s="43" t="s">
        <v>19</v>
      </c>
      <c r="C22" s="57"/>
      <c r="D22" s="58">
        <f>H22*H7</f>
        <v>16.5</v>
      </c>
      <c r="E22" s="59"/>
      <c r="F22" s="2"/>
      <c r="G22" s="2"/>
      <c r="H22" s="2">
        <v>0.5</v>
      </c>
      <c r="I22" s="4"/>
      <c r="J22" s="4"/>
      <c r="K22" s="4"/>
      <c r="L22" s="4"/>
    </row>
    <row r="23" spans="1:12" s="7" customFormat="1" ht="30" customHeight="1" thickBot="1" x14ac:dyDescent="0.4">
      <c r="A23" s="200" t="s">
        <v>83</v>
      </c>
      <c r="B23" s="185"/>
      <c r="C23" s="183">
        <f>C17+C18</f>
        <v>1320</v>
      </c>
      <c r="D23" s="184"/>
      <c r="E23" s="185"/>
      <c r="F23" s="76"/>
      <c r="G23" s="76"/>
      <c r="H23" s="77">
        <f>H17+H21+H22+H19+H20</f>
        <v>6</v>
      </c>
      <c r="I23" s="77">
        <f t="shared" ref="I23:L23" si="0">I17+I21+I22+I19+I20</f>
        <v>6.5</v>
      </c>
      <c r="J23" s="77">
        <f t="shared" si="0"/>
        <v>8.5</v>
      </c>
      <c r="K23" s="77">
        <f t="shared" si="0"/>
        <v>8.5</v>
      </c>
      <c r="L23" s="77">
        <f t="shared" si="0"/>
        <v>10.5</v>
      </c>
    </row>
    <row r="24" spans="1:12" s="7" customFormat="1" ht="15" customHeight="1" thickBot="1" x14ac:dyDescent="0.4">
      <c r="A24" s="84"/>
      <c r="B24" s="85"/>
      <c r="C24" s="86"/>
      <c r="D24" s="87"/>
      <c r="E24" s="85"/>
      <c r="F24" s="88"/>
      <c r="G24" s="88"/>
      <c r="H24" s="89"/>
      <c r="I24" s="89"/>
      <c r="J24" s="89"/>
      <c r="K24" s="89"/>
      <c r="L24" s="89"/>
    </row>
    <row r="25" spans="1:12" s="7" customFormat="1" ht="29.4" customHeight="1" thickTop="1" thickBot="1" x14ac:dyDescent="0.4">
      <c r="A25" s="128" t="s">
        <v>84</v>
      </c>
      <c r="B25" s="107" t="s">
        <v>85</v>
      </c>
      <c r="C25" s="201">
        <f>C28+D30+E29+D27+E26+D31+C32</f>
        <v>148</v>
      </c>
      <c r="D25" s="202"/>
      <c r="E25" s="203"/>
      <c r="F25" s="79"/>
      <c r="G25" s="79"/>
      <c r="H25" s="217" t="s">
        <v>102</v>
      </c>
      <c r="I25" s="218"/>
      <c r="J25" s="218"/>
      <c r="K25" s="218"/>
      <c r="L25" s="219"/>
    </row>
    <row r="26" spans="1:12" s="7" customFormat="1" ht="30" customHeight="1" thickBot="1" x14ac:dyDescent="0.4">
      <c r="A26" s="6" t="s">
        <v>86</v>
      </c>
      <c r="B26" s="74" t="s">
        <v>7</v>
      </c>
      <c r="C26" s="60"/>
      <c r="D26" s="53"/>
      <c r="E26" s="61">
        <f>H26+I26+J26+K26+L26</f>
        <v>42</v>
      </c>
      <c r="F26" s="5"/>
      <c r="G26" s="5"/>
      <c r="H26" s="4">
        <v>8</v>
      </c>
      <c r="I26" s="4">
        <v>8</v>
      </c>
      <c r="J26" s="4">
        <v>8</v>
      </c>
      <c r="K26" s="4">
        <v>8</v>
      </c>
      <c r="L26" s="4">
        <v>10</v>
      </c>
    </row>
    <row r="27" spans="1:12" s="7" customFormat="1" ht="30" customHeight="1" thickBot="1" x14ac:dyDescent="0.4">
      <c r="A27" s="6" t="s">
        <v>87</v>
      </c>
      <c r="B27" s="74" t="s">
        <v>106</v>
      </c>
      <c r="C27" s="102"/>
      <c r="D27" s="63">
        <f>I27+J27+K27+L27+H27</f>
        <v>32</v>
      </c>
      <c r="E27" s="64"/>
      <c r="F27" s="5"/>
      <c r="G27" s="5"/>
      <c r="H27" s="4">
        <v>4</v>
      </c>
      <c r="I27" s="4">
        <v>4</v>
      </c>
      <c r="J27" s="4">
        <v>8</v>
      </c>
      <c r="K27" s="4">
        <v>8</v>
      </c>
      <c r="L27" s="4">
        <v>8</v>
      </c>
    </row>
    <row r="28" spans="1:12" s="7" customFormat="1" ht="30" customHeight="1" thickBot="1" x14ac:dyDescent="0.4">
      <c r="A28" s="6" t="s">
        <v>88</v>
      </c>
      <c r="B28" s="74" t="s">
        <v>107</v>
      </c>
      <c r="C28" s="62">
        <f>H28+I28+J28+K28+L28</f>
        <v>2</v>
      </c>
      <c r="D28" s="63"/>
      <c r="E28" s="64"/>
      <c r="F28" s="5"/>
      <c r="G28" s="5"/>
      <c r="H28" s="4">
        <v>2</v>
      </c>
      <c r="I28" s="4"/>
      <c r="J28" s="4"/>
      <c r="K28" s="4"/>
      <c r="L28" s="4"/>
    </row>
    <row r="29" spans="1:12" s="7" customFormat="1" ht="30" customHeight="1" thickBot="1" x14ac:dyDescent="0.4">
      <c r="A29" s="6" t="s">
        <v>89</v>
      </c>
      <c r="B29" s="74" t="s">
        <v>5</v>
      </c>
      <c r="C29" s="62"/>
      <c r="D29" s="63"/>
      <c r="E29" s="64">
        <f>H29+I29+J29+K29+L29</f>
        <v>8</v>
      </c>
      <c r="F29" s="5"/>
      <c r="G29" s="5"/>
      <c r="H29" s="4"/>
      <c r="I29" s="4">
        <v>2</v>
      </c>
      <c r="J29" s="4">
        <v>2</v>
      </c>
      <c r="K29" s="4">
        <v>2</v>
      </c>
      <c r="L29" s="4">
        <v>2</v>
      </c>
    </row>
    <row r="30" spans="1:12" s="7" customFormat="1" ht="30" customHeight="1" thickBot="1" x14ac:dyDescent="0.4">
      <c r="A30" s="6" t="s">
        <v>90</v>
      </c>
      <c r="B30" s="75" t="s">
        <v>1</v>
      </c>
      <c r="C30" s="65"/>
      <c r="D30" s="103">
        <f>H30+I30+J30+K30+L30</f>
        <v>18</v>
      </c>
      <c r="E30" s="104"/>
      <c r="F30" s="5"/>
      <c r="G30" s="5"/>
      <c r="H30" s="4">
        <v>2</v>
      </c>
      <c r="I30" s="4">
        <v>2</v>
      </c>
      <c r="J30" s="4">
        <v>4</v>
      </c>
      <c r="K30" s="4">
        <v>4</v>
      </c>
      <c r="L30" s="4">
        <v>6</v>
      </c>
    </row>
    <row r="31" spans="1:12" s="7" customFormat="1" ht="30" customHeight="1" thickBot="1" x14ac:dyDescent="0.4">
      <c r="A31" s="6" t="s">
        <v>148</v>
      </c>
      <c r="B31" s="75" t="s">
        <v>109</v>
      </c>
      <c r="C31" s="65"/>
      <c r="D31" s="103">
        <f>H31+I31+J31+K31+L31</f>
        <v>10</v>
      </c>
      <c r="E31" s="104"/>
      <c r="F31" s="5"/>
      <c r="G31" s="5"/>
      <c r="H31" s="4"/>
      <c r="I31" s="4">
        <v>2</v>
      </c>
      <c r="J31" s="4">
        <v>2</v>
      </c>
      <c r="K31" s="4">
        <v>2</v>
      </c>
      <c r="L31" s="4">
        <v>4</v>
      </c>
    </row>
    <row r="32" spans="1:12" s="7" customFormat="1" ht="30" customHeight="1" thickBot="1" x14ac:dyDescent="0.4">
      <c r="A32" s="6" t="s">
        <v>152</v>
      </c>
      <c r="B32" s="75" t="s">
        <v>149</v>
      </c>
      <c r="C32" s="65">
        <f>H32+I32+J32+K32+L32</f>
        <v>36</v>
      </c>
      <c r="D32" s="103"/>
      <c r="E32" s="104"/>
      <c r="F32" s="5"/>
      <c r="G32" s="5"/>
      <c r="H32" s="4"/>
      <c r="I32" s="4">
        <v>9</v>
      </c>
      <c r="J32" s="4">
        <v>9</v>
      </c>
      <c r="K32" s="4">
        <v>9</v>
      </c>
      <c r="L32" s="4">
        <v>9</v>
      </c>
    </row>
    <row r="33" spans="1:12" s="100" customFormat="1" ht="30" customHeight="1" thickBot="1" x14ac:dyDescent="0.4">
      <c r="A33" s="204" t="s">
        <v>103</v>
      </c>
      <c r="B33" s="192"/>
      <c r="C33" s="97"/>
      <c r="D33" s="98"/>
      <c r="E33" s="99"/>
      <c r="F33" s="83"/>
      <c r="G33" s="83"/>
      <c r="H33" s="5">
        <f>SUM(H26:H31)</f>
        <v>16</v>
      </c>
      <c r="I33" s="5">
        <f>SUM(I26:I32)</f>
        <v>27</v>
      </c>
      <c r="J33" s="5">
        <f>SUM(J26:J32)</f>
        <v>33</v>
      </c>
      <c r="K33" s="5">
        <f>SUM(K26:K32)</f>
        <v>33</v>
      </c>
      <c r="L33" s="5">
        <f>SUM(L26:L32)</f>
        <v>39</v>
      </c>
    </row>
    <row r="34" spans="1:12" s="7" customFormat="1" ht="30" customHeight="1" thickBot="1" x14ac:dyDescent="0.4">
      <c r="A34" s="91"/>
      <c r="B34" s="92"/>
      <c r="C34" s="93"/>
      <c r="D34" s="94"/>
      <c r="E34" s="95"/>
      <c r="F34" s="19"/>
      <c r="G34" s="19"/>
      <c r="H34" s="21"/>
      <c r="I34" s="21"/>
      <c r="J34" s="21"/>
      <c r="K34" s="21"/>
      <c r="L34" s="21"/>
    </row>
    <row r="35" spans="1:12" s="7" customFormat="1" ht="30" customHeight="1" x14ac:dyDescent="0.35">
      <c r="A35" s="129" t="s">
        <v>91</v>
      </c>
      <c r="B35" s="82" t="s">
        <v>94</v>
      </c>
      <c r="C35" s="205" t="s">
        <v>105</v>
      </c>
      <c r="D35" s="206"/>
      <c r="E35" s="206"/>
      <c r="F35" s="206"/>
      <c r="G35" s="206"/>
      <c r="H35" s="206"/>
      <c r="I35" s="206"/>
      <c r="J35" s="206"/>
      <c r="K35" s="206"/>
      <c r="L35" s="206"/>
    </row>
    <row r="36" spans="1:12" s="7" customFormat="1" ht="30" customHeight="1" x14ac:dyDescent="0.35">
      <c r="A36" s="136" t="s">
        <v>92</v>
      </c>
      <c r="B36" s="80" t="s">
        <v>93</v>
      </c>
      <c r="C36" s="105">
        <f>+L36+K36+J36+I36+H36</f>
        <v>4</v>
      </c>
      <c r="D36" s="55"/>
      <c r="E36" s="80"/>
      <c r="F36" s="55"/>
      <c r="G36" s="55"/>
      <c r="H36" s="105">
        <v>1</v>
      </c>
      <c r="I36" s="105">
        <v>1</v>
      </c>
      <c r="J36" s="105">
        <v>1</v>
      </c>
      <c r="K36" s="105">
        <v>1</v>
      </c>
      <c r="L36" s="105"/>
    </row>
    <row r="37" spans="1:12" s="7" customFormat="1" ht="30" customHeight="1" x14ac:dyDescent="0.35">
      <c r="A37" s="136" t="s">
        <v>95</v>
      </c>
      <c r="B37" s="80" t="s">
        <v>96</v>
      </c>
      <c r="C37" s="55">
        <f>C38+C39+C40</f>
        <v>2</v>
      </c>
      <c r="D37" s="55"/>
      <c r="E37" s="80"/>
      <c r="F37" s="55"/>
      <c r="G37" s="55"/>
      <c r="H37" s="105"/>
      <c r="I37" s="105"/>
      <c r="J37" s="105"/>
      <c r="K37" s="105"/>
      <c r="L37" s="105">
        <v>2</v>
      </c>
    </row>
    <row r="38" spans="1:12" s="7" customFormat="1" ht="30" customHeight="1" x14ac:dyDescent="0.35">
      <c r="A38" s="136" t="s">
        <v>97</v>
      </c>
      <c r="B38" s="80" t="s">
        <v>100</v>
      </c>
      <c r="C38" s="55">
        <v>1</v>
      </c>
      <c r="D38" s="55"/>
      <c r="E38" s="80"/>
      <c r="F38" s="55"/>
      <c r="G38" s="55"/>
      <c r="H38" s="63"/>
      <c r="I38" s="63"/>
      <c r="J38" s="63"/>
      <c r="K38" s="63"/>
      <c r="L38" s="63"/>
    </row>
    <row r="39" spans="1:12" s="7" customFormat="1" ht="30" customHeight="1" x14ac:dyDescent="0.35">
      <c r="A39" s="136" t="s">
        <v>98</v>
      </c>
      <c r="B39" s="80" t="s">
        <v>1</v>
      </c>
      <c r="C39" s="55">
        <v>0.5</v>
      </c>
      <c r="D39" s="55"/>
      <c r="E39" s="80"/>
      <c r="F39" s="55"/>
      <c r="G39" s="55"/>
      <c r="H39" s="63"/>
      <c r="I39" s="63"/>
      <c r="J39" s="63"/>
      <c r="K39" s="63"/>
      <c r="L39" s="63"/>
    </row>
    <row r="40" spans="1:12" s="7" customFormat="1" ht="30" customHeight="1" thickBot="1" x14ac:dyDescent="0.4">
      <c r="A40" s="137" t="s">
        <v>99</v>
      </c>
      <c r="B40" s="110" t="s">
        <v>51</v>
      </c>
      <c r="C40" s="111">
        <v>0.5</v>
      </c>
      <c r="D40" s="111"/>
      <c r="E40" s="110"/>
      <c r="F40" s="111"/>
      <c r="G40" s="111"/>
      <c r="H40" s="101"/>
      <c r="I40" s="101"/>
      <c r="J40" s="101"/>
      <c r="K40" s="101"/>
      <c r="L40" s="101"/>
    </row>
    <row r="41" spans="1:12" s="7" customFormat="1" ht="30" customHeight="1" thickBot="1" x14ac:dyDescent="0.4">
      <c r="A41" s="208" t="s">
        <v>104</v>
      </c>
      <c r="B41" s="209"/>
      <c r="C41" s="113">
        <v>5</v>
      </c>
      <c r="D41" s="114"/>
      <c r="E41" s="115"/>
      <c r="F41" s="114"/>
      <c r="G41" s="114"/>
      <c r="H41" s="116"/>
      <c r="I41" s="116"/>
      <c r="J41" s="116"/>
      <c r="K41" s="116"/>
      <c r="L41" s="116"/>
    </row>
    <row r="42" spans="1:12" ht="40.049999999999997" customHeight="1" x14ac:dyDescent="0.3">
      <c r="A42" s="22"/>
      <c r="B42" s="23"/>
      <c r="C42" s="19"/>
      <c r="D42" s="20"/>
      <c r="E42" s="21"/>
      <c r="F42" s="19"/>
      <c r="G42" s="20"/>
      <c r="H42" s="21"/>
      <c r="I42" s="21"/>
      <c r="J42" s="21"/>
      <c r="K42" s="21"/>
      <c r="L42" s="21"/>
    </row>
    <row r="43" spans="1:12" ht="18" x14ac:dyDescent="0.3">
      <c r="A43" s="165"/>
      <c r="B43" s="165"/>
      <c r="C43" s="19"/>
      <c r="D43" s="20"/>
      <c r="E43" s="23"/>
      <c r="F43" s="19"/>
      <c r="G43" s="20"/>
      <c r="H43" s="23"/>
      <c r="I43" s="19"/>
      <c r="J43" s="19"/>
      <c r="K43" s="19"/>
      <c r="L43" s="19"/>
    </row>
    <row r="44" spans="1:12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</row>
    <row r="45" spans="1:12" ht="40.049999999999997" customHeight="1" x14ac:dyDescent="0.3">
      <c r="A45" s="19"/>
      <c r="B45" s="24"/>
      <c r="C45" s="25"/>
      <c r="D45" s="20"/>
      <c r="E45" s="25"/>
      <c r="F45" s="25"/>
      <c r="G45" s="20"/>
      <c r="H45" s="25"/>
      <c r="I45" s="25"/>
      <c r="J45" s="25"/>
      <c r="K45" s="25"/>
      <c r="L45" s="25"/>
    </row>
  </sheetData>
  <mergeCells count="27">
    <mergeCell ref="H25:L25"/>
    <mergeCell ref="C35:L35"/>
    <mergeCell ref="A41:B41"/>
    <mergeCell ref="A43:B43"/>
    <mergeCell ref="A2:L2"/>
    <mergeCell ref="C3:E3"/>
    <mergeCell ref="F3:G3"/>
    <mergeCell ref="H3:L3"/>
    <mergeCell ref="A6:A7"/>
    <mergeCell ref="B6:B7"/>
    <mergeCell ref="C6:E7"/>
    <mergeCell ref="F6:F7"/>
    <mergeCell ref="G6:G7"/>
    <mergeCell ref="H6:L6"/>
    <mergeCell ref="A33:B33"/>
    <mergeCell ref="A3:A4"/>
    <mergeCell ref="B3:B4"/>
    <mergeCell ref="C8:E8"/>
    <mergeCell ref="H8:L8"/>
    <mergeCell ref="C9:E9"/>
    <mergeCell ref="C14:E14"/>
    <mergeCell ref="C25:E25"/>
    <mergeCell ref="A17:B17"/>
    <mergeCell ref="C17:E17"/>
    <mergeCell ref="C18:E18"/>
    <mergeCell ref="A23:B23"/>
    <mergeCell ref="C23:E23"/>
  </mergeCells>
  <pageMargins left="0.11811023622047245" right="0.11811023622047245" top="0.35433070866141736" bottom="0.35433070866141736" header="0.11811023622047245" footer="0.31496062992125984"/>
  <pageSetup paperSize="9" scale="74" orientation="landscape" r:id="rId1"/>
  <rowBreaks count="1" manualBreakCount="1"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BreakPreview" zoomScale="52" zoomScaleNormal="100" zoomScaleSheetLayoutView="52" workbookViewId="0">
      <selection activeCell="I21" sqref="I21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164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64" t="s">
        <v>165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55.8" customHeight="1" thickBot="1" x14ac:dyDescent="0.35">
      <c r="A3" s="166" t="s">
        <v>56</v>
      </c>
      <c r="B3" s="168" t="s">
        <v>52</v>
      </c>
      <c r="C3" s="172" t="s">
        <v>80</v>
      </c>
      <c r="D3" s="174"/>
      <c r="E3" s="173"/>
      <c r="F3" s="172" t="s">
        <v>60</v>
      </c>
      <c r="G3" s="173"/>
      <c r="H3" s="170" t="s">
        <v>63</v>
      </c>
      <c r="I3" s="171"/>
      <c r="J3" s="171"/>
      <c r="K3" s="171"/>
      <c r="L3" s="171"/>
      <c r="M3" s="171"/>
      <c r="N3" s="171"/>
      <c r="O3" s="171"/>
    </row>
    <row r="4" spans="1:15" ht="73.2" customHeight="1" thickBot="1" x14ac:dyDescent="0.35">
      <c r="A4" s="167"/>
      <c r="B4" s="169"/>
      <c r="C4" s="44" t="s">
        <v>57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181"/>
      <c r="B6" s="179" t="s">
        <v>53</v>
      </c>
      <c r="C6" s="183">
        <f>C8+C18</f>
        <v>2091.5</v>
      </c>
      <c r="D6" s="184"/>
      <c r="E6" s="185"/>
      <c r="F6" s="181"/>
      <c r="G6" s="181"/>
      <c r="H6" s="177" t="s">
        <v>62</v>
      </c>
      <c r="I6" s="178"/>
      <c r="J6" s="178"/>
      <c r="K6" s="178"/>
      <c r="L6" s="178"/>
      <c r="M6" s="178"/>
      <c r="N6" s="178"/>
      <c r="O6" s="178"/>
    </row>
    <row r="7" spans="1:15" ht="19.2" customHeight="1" thickBot="1" x14ac:dyDescent="0.35">
      <c r="A7" s="182"/>
      <c r="B7" s="180"/>
      <c r="C7" s="186"/>
      <c r="D7" s="187"/>
      <c r="E7" s="188"/>
      <c r="F7" s="189"/>
      <c r="G7" s="189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33" t="s">
        <v>54</v>
      </c>
      <c r="C8" s="190">
        <f>C17+C23</f>
        <v>2059</v>
      </c>
      <c r="D8" s="191"/>
      <c r="E8" s="192"/>
      <c r="F8" s="18"/>
      <c r="G8" s="3"/>
      <c r="H8" s="175" t="s">
        <v>61</v>
      </c>
      <c r="I8" s="176"/>
      <c r="J8" s="176"/>
      <c r="K8" s="176"/>
      <c r="L8" s="176"/>
      <c r="M8" s="176"/>
      <c r="N8" s="176"/>
      <c r="O8" s="176"/>
    </row>
    <row r="9" spans="1:15" ht="30" customHeight="1" thickBot="1" x14ac:dyDescent="0.35">
      <c r="A9" s="125" t="s">
        <v>55</v>
      </c>
      <c r="B9" s="125" t="s">
        <v>12</v>
      </c>
      <c r="C9" s="190">
        <f>E12+E11+C10</f>
        <v>1275</v>
      </c>
      <c r="D9" s="191"/>
      <c r="E9" s="19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27" t="s">
        <v>30</v>
      </c>
      <c r="C10" s="68">
        <f>H10*H7+I10*I7+J10*J7+K10*K7+L10*L7+M10*M7+N10*N7+O10*O7</f>
        <v>921</v>
      </c>
      <c r="D10" s="69"/>
      <c r="E10" s="61"/>
      <c r="F10" s="38" t="s">
        <v>166</v>
      </c>
      <c r="G10" s="134">
        <v>14</v>
      </c>
      <c r="H10" s="28">
        <v>3</v>
      </c>
      <c r="I10" s="28">
        <v>3</v>
      </c>
      <c r="J10" s="28">
        <v>3</v>
      </c>
      <c r="K10" s="28">
        <v>3</v>
      </c>
      <c r="L10" s="28">
        <v>4</v>
      </c>
      <c r="M10" s="28">
        <v>4</v>
      </c>
      <c r="N10" s="28">
        <v>4</v>
      </c>
      <c r="O10" s="28">
        <v>4</v>
      </c>
    </row>
    <row r="11" spans="1:15" s="7" customFormat="1" ht="30" customHeight="1" thickBot="1" x14ac:dyDescent="0.4">
      <c r="A11" s="6" t="s">
        <v>72</v>
      </c>
      <c r="B11" s="27" t="s">
        <v>5</v>
      </c>
      <c r="C11" s="70"/>
      <c r="D11" s="71"/>
      <c r="E11" s="135">
        <f>L11*L7+M11*M7+N11*N7+O11*O7+K11*K7+J11*J7+I11*I7+H11*H7</f>
        <v>329</v>
      </c>
      <c r="F11" s="38" t="s">
        <v>32</v>
      </c>
      <c r="G11" s="134">
        <v>14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2</v>
      </c>
      <c r="O11" s="28">
        <v>2</v>
      </c>
    </row>
    <row r="12" spans="1:15" s="7" customFormat="1" ht="30" customHeight="1" thickBot="1" x14ac:dyDescent="0.4">
      <c r="A12" s="6" t="s">
        <v>73</v>
      </c>
      <c r="B12" s="27" t="s">
        <v>31</v>
      </c>
      <c r="C12" s="70"/>
      <c r="D12" s="71"/>
      <c r="E12" s="64">
        <f>N12*17+O12*O7</f>
        <v>25</v>
      </c>
      <c r="F12" s="38" t="s">
        <v>33</v>
      </c>
      <c r="G12" s="38"/>
      <c r="H12" s="28"/>
      <c r="I12" s="28"/>
      <c r="J12" s="28"/>
      <c r="K12" s="28"/>
      <c r="L12" s="4"/>
      <c r="M12" s="28"/>
      <c r="N12" s="28">
        <v>0.5</v>
      </c>
      <c r="O12" s="28">
        <v>0.5</v>
      </c>
    </row>
    <row r="13" spans="1:15" ht="30" customHeight="1" thickBot="1" x14ac:dyDescent="0.35">
      <c r="A13" s="125" t="s">
        <v>75</v>
      </c>
      <c r="B13" s="125" t="s">
        <v>0</v>
      </c>
      <c r="C13" s="195">
        <f>D14+D15+D16</f>
        <v>658</v>
      </c>
      <c r="D13" s="196"/>
      <c r="E13" s="197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7" customFormat="1" ht="30" customHeight="1" thickBot="1" x14ac:dyDescent="0.4">
      <c r="A14" s="6" t="s">
        <v>76</v>
      </c>
      <c r="B14" s="124" t="s">
        <v>1</v>
      </c>
      <c r="C14" s="60"/>
      <c r="D14" s="53">
        <f>H14*H7+I14*I7+J14*J7+K14*K7+L14*L7+M14*M7+N14*N7+O14*O7</f>
        <v>378.5</v>
      </c>
      <c r="E14" s="61"/>
      <c r="F14" s="41" t="s">
        <v>167</v>
      </c>
      <c r="G14" s="42">
        <v>10</v>
      </c>
      <c r="H14" s="28">
        <v>1</v>
      </c>
      <c r="I14" s="28">
        <v>1.5</v>
      </c>
      <c r="J14" s="28">
        <v>1.5</v>
      </c>
      <c r="K14" s="28">
        <v>1.5</v>
      </c>
      <c r="L14" s="28">
        <v>1.5</v>
      </c>
      <c r="M14" s="28">
        <v>1.5</v>
      </c>
      <c r="N14" s="28">
        <v>1.5</v>
      </c>
      <c r="O14" s="28">
        <v>1.5</v>
      </c>
    </row>
    <row r="15" spans="1:15" s="7" customFormat="1" ht="30" customHeight="1" thickBot="1" x14ac:dyDescent="0.4">
      <c r="A15" s="6" t="s">
        <v>77</v>
      </c>
      <c r="B15" s="124" t="s">
        <v>18</v>
      </c>
      <c r="C15" s="62"/>
      <c r="D15" s="63">
        <f>H15*H7+I15*I7+J15*J7</f>
        <v>98</v>
      </c>
      <c r="E15" s="64"/>
      <c r="F15" s="42">
        <v>6</v>
      </c>
      <c r="G15" s="42"/>
      <c r="H15" s="28">
        <v>1</v>
      </c>
      <c r="I15" s="28">
        <v>1</v>
      </c>
      <c r="J15" s="28">
        <v>1</v>
      </c>
      <c r="K15" s="28"/>
      <c r="L15" s="28"/>
      <c r="M15" s="28"/>
      <c r="N15" s="28"/>
      <c r="O15" s="28"/>
    </row>
    <row r="16" spans="1:15" s="7" customFormat="1" ht="30" customHeight="1" thickBot="1" x14ac:dyDescent="0.4">
      <c r="A16" s="6" t="s">
        <v>78</v>
      </c>
      <c r="B16" s="43" t="s">
        <v>51</v>
      </c>
      <c r="C16" s="65"/>
      <c r="D16" s="66">
        <f>K16*K7+L16*L7+M16*M7+N16*N7+O16*O7</f>
        <v>181.5</v>
      </c>
      <c r="E16" s="67"/>
      <c r="F16" s="41" t="s">
        <v>34</v>
      </c>
      <c r="G16" s="42">
        <v>14</v>
      </c>
      <c r="H16" s="28"/>
      <c r="I16" s="28"/>
      <c r="J16" s="28"/>
      <c r="K16" s="28">
        <v>1</v>
      </c>
      <c r="L16" s="28">
        <v>1</v>
      </c>
      <c r="M16" s="28">
        <v>1</v>
      </c>
      <c r="N16" s="28">
        <v>1</v>
      </c>
      <c r="O16" s="28">
        <v>1.5</v>
      </c>
    </row>
    <row r="17" spans="1:15" s="7" customFormat="1" ht="30" customHeight="1" thickBot="1" x14ac:dyDescent="0.4">
      <c r="A17" s="193" t="s">
        <v>79</v>
      </c>
      <c r="B17" s="194"/>
      <c r="C17" s="195">
        <f>C13+C9</f>
        <v>1933</v>
      </c>
      <c r="D17" s="198"/>
      <c r="E17" s="199"/>
      <c r="F17" s="41"/>
      <c r="G17" s="42"/>
      <c r="H17" s="52">
        <f t="shared" ref="H17:O17" si="0">SUM(H10:H16)</f>
        <v>6</v>
      </c>
      <c r="I17" s="52">
        <f t="shared" si="0"/>
        <v>6.5</v>
      </c>
      <c r="J17" s="52">
        <f t="shared" si="0"/>
        <v>6.5</v>
      </c>
      <c r="K17" s="52">
        <f t="shared" si="0"/>
        <v>6.5</v>
      </c>
      <c r="L17" s="52">
        <f t="shared" si="0"/>
        <v>7.5</v>
      </c>
      <c r="M17" s="52">
        <f t="shared" si="0"/>
        <v>7.5</v>
      </c>
      <c r="N17" s="52">
        <f t="shared" si="0"/>
        <v>9</v>
      </c>
      <c r="O17" s="52">
        <f t="shared" si="0"/>
        <v>9.5</v>
      </c>
    </row>
    <row r="18" spans="1:15" ht="30" customHeight="1" thickBot="1" x14ac:dyDescent="0.35">
      <c r="A18" s="132" t="s">
        <v>81</v>
      </c>
      <c r="B18" s="108" t="s">
        <v>2</v>
      </c>
      <c r="C18" s="190">
        <f>D20+D19</f>
        <v>32.5</v>
      </c>
      <c r="D18" s="191"/>
      <c r="E18" s="192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30" customHeight="1" thickBot="1" x14ac:dyDescent="0.35">
      <c r="A19" s="6" t="s">
        <v>153</v>
      </c>
      <c r="B19" s="144" t="s">
        <v>170</v>
      </c>
      <c r="C19" s="57"/>
      <c r="D19" s="111">
        <f>H19*H7</f>
        <v>16</v>
      </c>
      <c r="E19" s="59"/>
      <c r="F19" s="1"/>
      <c r="G19" s="1"/>
      <c r="H19" s="2">
        <v>0.5</v>
      </c>
      <c r="I19" s="1"/>
      <c r="J19" s="1"/>
      <c r="K19" s="1"/>
      <c r="L19" s="1"/>
      <c r="M19" s="1"/>
      <c r="N19" s="1"/>
      <c r="O19" s="1"/>
    </row>
    <row r="20" spans="1:15" s="7" customFormat="1" ht="30" customHeight="1" thickBot="1" x14ac:dyDescent="0.4">
      <c r="A20" s="6" t="s">
        <v>154</v>
      </c>
      <c r="B20" s="39" t="s">
        <v>3</v>
      </c>
      <c r="C20" s="54"/>
      <c r="D20" s="55">
        <f>O20*N7</f>
        <v>16.5</v>
      </c>
      <c r="E20" s="56"/>
      <c r="F20" s="26">
        <v>16</v>
      </c>
      <c r="G20" s="2"/>
      <c r="H20" s="2"/>
      <c r="I20" s="4"/>
      <c r="J20" s="4"/>
      <c r="K20" s="4"/>
      <c r="L20" s="4"/>
      <c r="M20" s="4"/>
      <c r="N20" s="4"/>
      <c r="O20" s="4">
        <v>0.5</v>
      </c>
    </row>
    <row r="21" spans="1:15" s="7" customFormat="1" ht="34.799999999999997" customHeight="1" thickBot="1" x14ac:dyDescent="0.4">
      <c r="A21" s="200" t="s">
        <v>83</v>
      </c>
      <c r="B21" s="185"/>
      <c r="C21" s="183">
        <f>C17+C18</f>
        <v>1965.5</v>
      </c>
      <c r="D21" s="184"/>
      <c r="E21" s="185"/>
      <c r="F21" s="76"/>
      <c r="G21" s="76"/>
      <c r="H21" s="77">
        <f>H17+H20+H19</f>
        <v>6.5</v>
      </c>
      <c r="I21" s="77">
        <f t="shared" ref="I21:O21" si="1">I17+I20+I19</f>
        <v>6.5</v>
      </c>
      <c r="J21" s="77">
        <f t="shared" si="1"/>
        <v>6.5</v>
      </c>
      <c r="K21" s="77">
        <f t="shared" si="1"/>
        <v>6.5</v>
      </c>
      <c r="L21" s="77">
        <f t="shared" si="1"/>
        <v>7.5</v>
      </c>
      <c r="M21" s="77">
        <f t="shared" si="1"/>
        <v>7.5</v>
      </c>
      <c r="N21" s="77">
        <f t="shared" si="1"/>
        <v>9</v>
      </c>
      <c r="O21" s="77">
        <f t="shared" si="1"/>
        <v>10</v>
      </c>
    </row>
    <row r="22" spans="1:15" s="7" customFormat="1" ht="30" customHeight="1" thickBot="1" x14ac:dyDescent="0.4">
      <c r="A22" s="84"/>
      <c r="B22" s="85"/>
      <c r="C22" s="86"/>
      <c r="D22" s="87"/>
      <c r="E22" s="85"/>
      <c r="F22" s="88"/>
      <c r="G22" s="88"/>
      <c r="H22" s="89"/>
      <c r="I22" s="89"/>
      <c r="J22" s="89"/>
      <c r="K22" s="89"/>
      <c r="L22" s="89"/>
      <c r="M22" s="89"/>
      <c r="N22" s="89"/>
      <c r="O22" s="89"/>
    </row>
    <row r="23" spans="1:15" s="7" customFormat="1" ht="27.6" customHeight="1" thickTop="1" thickBot="1" x14ac:dyDescent="0.4">
      <c r="A23" s="78" t="s">
        <v>84</v>
      </c>
      <c r="B23" s="107" t="s">
        <v>85</v>
      </c>
      <c r="C23" s="201">
        <f>E25+E28+C24+D26+D27</f>
        <v>126</v>
      </c>
      <c r="D23" s="202"/>
      <c r="E23" s="203"/>
      <c r="F23" s="79"/>
      <c r="G23" s="79"/>
      <c r="H23" s="175" t="s">
        <v>102</v>
      </c>
      <c r="I23" s="176"/>
      <c r="J23" s="176"/>
      <c r="K23" s="176"/>
      <c r="L23" s="176"/>
      <c r="M23" s="176"/>
      <c r="N23" s="176"/>
      <c r="O23" s="176"/>
    </row>
    <row r="24" spans="1:15" s="7" customFormat="1" ht="30" customHeight="1" thickBot="1" x14ac:dyDescent="0.4">
      <c r="A24" s="6" t="s">
        <v>86</v>
      </c>
      <c r="B24" s="74" t="s">
        <v>107</v>
      </c>
      <c r="C24" s="60">
        <f>H24+I24+J24+K24+L24+M24+N24+O24</f>
        <v>72</v>
      </c>
      <c r="D24" s="53"/>
      <c r="E24" s="61"/>
      <c r="F24" s="5"/>
      <c r="G24" s="5"/>
      <c r="H24" s="4">
        <v>8</v>
      </c>
      <c r="I24" s="4">
        <v>8</v>
      </c>
      <c r="J24" s="4">
        <v>8</v>
      </c>
      <c r="K24" s="4">
        <v>8</v>
      </c>
      <c r="L24" s="4">
        <v>10</v>
      </c>
      <c r="M24" s="4">
        <v>10</v>
      </c>
      <c r="N24" s="4">
        <v>10</v>
      </c>
      <c r="O24" s="4">
        <v>10</v>
      </c>
    </row>
    <row r="25" spans="1:15" s="7" customFormat="1" ht="30" customHeight="1" thickBot="1" x14ac:dyDescent="0.4">
      <c r="A25" s="6" t="s">
        <v>87</v>
      </c>
      <c r="B25" s="74" t="s">
        <v>5</v>
      </c>
      <c r="C25" s="102"/>
      <c r="D25" s="63"/>
      <c r="E25" s="64">
        <f>H25+I25+J25+K25+L25+M25+N25+O25</f>
        <v>18</v>
      </c>
      <c r="F25" s="5"/>
      <c r="G25" s="5"/>
      <c r="H25" s="4">
        <v>2</v>
      </c>
      <c r="I25" s="4">
        <v>2</v>
      </c>
      <c r="J25" s="4">
        <v>2</v>
      </c>
      <c r="K25" s="4">
        <v>2</v>
      </c>
      <c r="L25" s="4">
        <v>2</v>
      </c>
      <c r="M25" s="4">
        <v>2</v>
      </c>
      <c r="N25" s="4">
        <v>2</v>
      </c>
      <c r="O25" s="4">
        <v>4</v>
      </c>
    </row>
    <row r="26" spans="1:15" s="7" customFormat="1" ht="30" customHeight="1" thickBot="1" x14ac:dyDescent="0.4">
      <c r="A26" s="6" t="s">
        <v>88</v>
      </c>
      <c r="B26" s="74" t="s">
        <v>1</v>
      </c>
      <c r="C26" s="65"/>
      <c r="D26" s="103">
        <f>H26+I26+J26+K26+L26+M26+N26+O26</f>
        <v>22</v>
      </c>
      <c r="E26" s="104"/>
      <c r="F26" s="5"/>
      <c r="G26" s="5"/>
      <c r="H26" s="4"/>
      <c r="I26" s="4">
        <v>2</v>
      </c>
      <c r="J26" s="4">
        <v>2</v>
      </c>
      <c r="K26" s="4">
        <v>2</v>
      </c>
      <c r="L26" s="4">
        <v>4</v>
      </c>
      <c r="M26" s="4">
        <v>4</v>
      </c>
      <c r="N26" s="4">
        <v>4</v>
      </c>
      <c r="O26" s="4">
        <v>4</v>
      </c>
    </row>
    <row r="27" spans="1:15" s="7" customFormat="1" ht="30" customHeight="1" thickBot="1" x14ac:dyDescent="0.4">
      <c r="A27" s="6" t="s">
        <v>89</v>
      </c>
      <c r="B27" s="74" t="s">
        <v>109</v>
      </c>
      <c r="C27" s="65"/>
      <c r="D27" s="103">
        <f>H27+I27+J27+K27+L27+M27+N27+O27</f>
        <v>10</v>
      </c>
      <c r="E27" s="104"/>
      <c r="F27" s="5"/>
      <c r="G27" s="5"/>
      <c r="H27" s="4"/>
      <c r="I27" s="4"/>
      <c r="J27" s="4"/>
      <c r="K27" s="4"/>
      <c r="L27" s="4">
        <v>2</v>
      </c>
      <c r="M27" s="4">
        <v>2</v>
      </c>
      <c r="N27" s="4">
        <v>2</v>
      </c>
      <c r="O27" s="4">
        <v>4</v>
      </c>
    </row>
    <row r="28" spans="1:15" s="7" customFormat="1" ht="30" customHeight="1" thickBot="1" x14ac:dyDescent="0.4">
      <c r="A28" s="6" t="s">
        <v>90</v>
      </c>
      <c r="B28" s="74" t="s">
        <v>31</v>
      </c>
      <c r="C28" s="65"/>
      <c r="D28" s="103"/>
      <c r="E28" s="104">
        <f>N28+O28</f>
        <v>4</v>
      </c>
      <c r="F28" s="5"/>
      <c r="G28" s="5"/>
      <c r="H28" s="4"/>
      <c r="I28" s="4"/>
      <c r="J28" s="4"/>
      <c r="K28" s="4"/>
      <c r="L28" s="4"/>
      <c r="M28" s="4"/>
      <c r="N28" s="4">
        <v>2</v>
      </c>
      <c r="O28" s="4">
        <v>2</v>
      </c>
    </row>
    <row r="29" spans="1:15" s="100" customFormat="1" ht="30" customHeight="1" thickBot="1" x14ac:dyDescent="0.4">
      <c r="A29" s="204" t="s">
        <v>103</v>
      </c>
      <c r="B29" s="192"/>
      <c r="C29" s="97"/>
      <c r="D29" s="98"/>
      <c r="E29" s="99"/>
      <c r="F29" s="83"/>
      <c r="G29" s="83"/>
      <c r="H29" s="5">
        <f>SUM(H24:H28)</f>
        <v>10</v>
      </c>
      <c r="I29" s="5">
        <f t="shared" ref="I29:O29" si="2">SUM(I24:I28)</f>
        <v>12</v>
      </c>
      <c r="J29" s="5">
        <f t="shared" si="2"/>
        <v>12</v>
      </c>
      <c r="K29" s="5">
        <f t="shared" si="2"/>
        <v>12</v>
      </c>
      <c r="L29" s="5">
        <f t="shared" si="2"/>
        <v>18</v>
      </c>
      <c r="M29" s="5">
        <f t="shared" si="2"/>
        <v>18</v>
      </c>
      <c r="N29" s="5">
        <f t="shared" si="2"/>
        <v>20</v>
      </c>
      <c r="O29" s="5">
        <f t="shared" si="2"/>
        <v>24</v>
      </c>
    </row>
    <row r="30" spans="1:15" s="7" customFormat="1" ht="30" customHeight="1" thickBot="1" x14ac:dyDescent="0.4">
      <c r="A30" s="91"/>
      <c r="B30" s="92"/>
      <c r="C30" s="93"/>
      <c r="D30" s="94"/>
      <c r="E30" s="95"/>
      <c r="F30" s="19"/>
      <c r="G30" s="19"/>
      <c r="H30" s="21"/>
      <c r="I30" s="21"/>
      <c r="J30" s="21"/>
      <c r="K30" s="21"/>
      <c r="L30" s="21"/>
      <c r="M30" s="21"/>
      <c r="N30" s="21"/>
      <c r="O30" s="96"/>
    </row>
    <row r="31" spans="1:15" s="7" customFormat="1" ht="30" customHeight="1" x14ac:dyDescent="0.35">
      <c r="A31" s="81" t="s">
        <v>91</v>
      </c>
      <c r="B31" s="82" t="s">
        <v>94</v>
      </c>
      <c r="C31" s="205" t="s">
        <v>105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7"/>
    </row>
    <row r="32" spans="1:15" s="7" customFormat="1" ht="30" customHeight="1" x14ac:dyDescent="0.35">
      <c r="A32" s="136" t="s">
        <v>92</v>
      </c>
      <c r="B32" s="80" t="s">
        <v>93</v>
      </c>
      <c r="C32" s="105">
        <f>N32+M32+L32+K32+J32+I32+H32</f>
        <v>7</v>
      </c>
      <c r="D32" s="55"/>
      <c r="E32" s="80"/>
      <c r="F32" s="55"/>
      <c r="G32" s="55"/>
      <c r="H32" s="105">
        <v>1</v>
      </c>
      <c r="I32" s="105">
        <v>1</v>
      </c>
      <c r="J32" s="105">
        <v>1</v>
      </c>
      <c r="K32" s="105">
        <v>1</v>
      </c>
      <c r="L32" s="105">
        <v>1</v>
      </c>
      <c r="M32" s="105">
        <v>1</v>
      </c>
      <c r="N32" s="105">
        <v>1</v>
      </c>
      <c r="O32" s="106"/>
    </row>
    <row r="33" spans="1:15" s="7" customFormat="1" ht="30" customHeight="1" x14ac:dyDescent="0.35">
      <c r="A33" s="136" t="s">
        <v>95</v>
      </c>
      <c r="B33" s="80" t="s">
        <v>96</v>
      </c>
      <c r="C33" s="55">
        <f>C34+C35+C36</f>
        <v>2</v>
      </c>
      <c r="D33" s="55"/>
      <c r="E33" s="80"/>
      <c r="F33" s="55"/>
      <c r="G33" s="55"/>
      <c r="H33" s="105"/>
      <c r="I33" s="105"/>
      <c r="J33" s="105"/>
      <c r="K33" s="105"/>
      <c r="L33" s="105"/>
      <c r="M33" s="105"/>
      <c r="N33" s="105"/>
      <c r="O33" s="106">
        <v>2</v>
      </c>
    </row>
    <row r="34" spans="1:15" s="7" customFormat="1" ht="30" customHeight="1" x14ac:dyDescent="0.35">
      <c r="A34" s="136" t="s">
        <v>97</v>
      </c>
      <c r="B34" s="80" t="s">
        <v>168</v>
      </c>
      <c r="C34" s="55">
        <v>0.5</v>
      </c>
      <c r="D34" s="55"/>
      <c r="E34" s="80"/>
      <c r="F34" s="55"/>
      <c r="G34" s="55"/>
      <c r="H34" s="63"/>
      <c r="I34" s="63"/>
      <c r="J34" s="63"/>
      <c r="K34" s="63"/>
      <c r="L34" s="63"/>
      <c r="M34" s="63"/>
      <c r="N34" s="63"/>
      <c r="O34" s="64"/>
    </row>
    <row r="35" spans="1:15" s="7" customFormat="1" ht="30" customHeight="1" x14ac:dyDescent="0.35">
      <c r="A35" s="136" t="s">
        <v>98</v>
      </c>
      <c r="B35" s="80" t="s">
        <v>1</v>
      </c>
      <c r="C35" s="55">
        <v>0.5</v>
      </c>
      <c r="D35" s="55"/>
      <c r="E35" s="80"/>
      <c r="F35" s="55"/>
      <c r="G35" s="55"/>
      <c r="H35" s="63"/>
      <c r="I35" s="63"/>
      <c r="J35" s="63"/>
      <c r="K35" s="63"/>
      <c r="L35" s="63"/>
      <c r="M35" s="63"/>
      <c r="N35" s="63"/>
      <c r="O35" s="64"/>
    </row>
    <row r="36" spans="1:15" s="7" customFormat="1" ht="29.4" customHeight="1" thickBot="1" x14ac:dyDescent="0.4">
      <c r="A36" s="137" t="s">
        <v>99</v>
      </c>
      <c r="B36" s="110" t="s">
        <v>5</v>
      </c>
      <c r="C36" s="111">
        <v>1</v>
      </c>
      <c r="D36" s="111"/>
      <c r="E36" s="110"/>
      <c r="F36" s="111"/>
      <c r="G36" s="111"/>
      <c r="H36" s="101"/>
      <c r="I36" s="101"/>
      <c r="J36" s="101"/>
      <c r="K36" s="101"/>
      <c r="L36" s="101"/>
      <c r="M36" s="101"/>
      <c r="N36" s="101"/>
      <c r="O36" s="112"/>
    </row>
    <row r="37" spans="1:15" s="7" customFormat="1" ht="30" customHeight="1" thickBot="1" x14ac:dyDescent="0.4">
      <c r="A37" s="208" t="s">
        <v>104</v>
      </c>
      <c r="B37" s="209"/>
      <c r="C37" s="113">
        <v>8</v>
      </c>
      <c r="D37" s="114"/>
      <c r="E37" s="115"/>
      <c r="F37" s="114"/>
      <c r="G37" s="114"/>
      <c r="H37" s="116"/>
      <c r="I37" s="116"/>
      <c r="J37" s="116"/>
      <c r="K37" s="116"/>
      <c r="L37" s="116"/>
      <c r="M37" s="116"/>
      <c r="N37" s="116"/>
      <c r="O37" s="117"/>
    </row>
    <row r="38" spans="1:15" ht="40.049999999999997" customHeight="1" x14ac:dyDescent="0.3">
      <c r="A38" s="22"/>
      <c r="B38" s="23"/>
      <c r="C38" s="19"/>
      <c r="D38" s="20"/>
      <c r="E38" s="21"/>
      <c r="F38" s="19"/>
      <c r="G38" s="20"/>
      <c r="H38" s="21"/>
      <c r="I38" s="21"/>
      <c r="J38" s="21"/>
      <c r="K38" s="21"/>
      <c r="L38" s="21"/>
      <c r="M38" s="21"/>
      <c r="N38" s="19"/>
      <c r="O38" s="19"/>
    </row>
    <row r="39" spans="1:15" ht="18" x14ac:dyDescent="0.3">
      <c r="A39" s="165"/>
      <c r="B39" s="165"/>
      <c r="C39" s="19"/>
      <c r="D39" s="20"/>
      <c r="E39" s="23"/>
      <c r="F39" s="19"/>
      <c r="G39" s="20"/>
      <c r="H39" s="23"/>
      <c r="I39" s="19"/>
      <c r="J39" s="19"/>
      <c r="K39" s="19"/>
      <c r="L39" s="19"/>
      <c r="M39" s="19"/>
      <c r="N39" s="19"/>
      <c r="O39" s="19"/>
    </row>
    <row r="40" spans="1:15" ht="40.049999999999997" customHeight="1" x14ac:dyDescent="0.3">
      <c r="A40" s="22"/>
      <c r="B40" s="23"/>
      <c r="C40" s="19"/>
      <c r="D40" s="20"/>
      <c r="E40" s="21"/>
      <c r="F40" s="19"/>
      <c r="G40" s="20"/>
      <c r="H40" s="21"/>
      <c r="I40" s="21"/>
      <c r="J40" s="21"/>
      <c r="K40" s="21"/>
      <c r="L40" s="21"/>
      <c r="M40" s="21"/>
      <c r="N40" s="19"/>
      <c r="O40" s="19"/>
    </row>
    <row r="41" spans="1:15" ht="40.049999999999997" customHeight="1" x14ac:dyDescent="0.3">
      <c r="A41" s="19"/>
      <c r="B41" s="24"/>
      <c r="C41" s="25"/>
      <c r="D41" s="20"/>
      <c r="E41" s="25"/>
      <c r="F41" s="25"/>
      <c r="G41" s="20"/>
      <c r="H41" s="25"/>
      <c r="I41" s="25"/>
      <c r="J41" s="25"/>
      <c r="K41" s="25"/>
      <c r="L41" s="25"/>
      <c r="M41" s="25"/>
      <c r="N41" s="25"/>
      <c r="O41" s="25"/>
    </row>
  </sheetData>
  <mergeCells count="27">
    <mergeCell ref="C23:E23"/>
    <mergeCell ref="A17:B17"/>
    <mergeCell ref="C17:E17"/>
    <mergeCell ref="C18:E18"/>
    <mergeCell ref="A21:B21"/>
    <mergeCell ref="C21:E21"/>
    <mergeCell ref="B3:B4"/>
    <mergeCell ref="C8:E8"/>
    <mergeCell ref="H8:O8"/>
    <mergeCell ref="C9:E9"/>
    <mergeCell ref="C13:E13"/>
    <mergeCell ref="H23:O23"/>
    <mergeCell ref="C31:O31"/>
    <mergeCell ref="A37:B37"/>
    <mergeCell ref="A39:B39"/>
    <mergeCell ref="A2:O2"/>
    <mergeCell ref="C3:E3"/>
    <mergeCell ref="F3:G3"/>
    <mergeCell ref="H3:O3"/>
    <mergeCell ref="A6:A7"/>
    <mergeCell ref="B6:B7"/>
    <mergeCell ref="C6:E7"/>
    <mergeCell ref="F6:F7"/>
    <mergeCell ref="G6:G7"/>
    <mergeCell ref="H6:O6"/>
    <mergeCell ref="A29:B29"/>
    <mergeCell ref="A3:A4"/>
  </mergeCells>
  <pageMargins left="0.70866141732283472" right="0.70866141732283472" top="0.35433070866141736" bottom="0.35433070866141736" header="0.11811023622047245" footer="0.11811023622047245"/>
  <pageSetup paperSize="9" scale="70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view="pageBreakPreview" zoomScale="50" zoomScaleNormal="100" zoomScaleSheetLayoutView="50" workbookViewId="0">
      <selection activeCell="A8" sqref="A8:X8"/>
    </sheetView>
  </sheetViews>
  <sheetFormatPr defaultRowHeight="14.4" x14ac:dyDescent="0.3"/>
  <sheetData>
    <row r="1" spans="1:24" s="8" customFormat="1" ht="43.2" customHeight="1" x14ac:dyDescent="0.3">
      <c r="A1" s="163" t="s">
        <v>112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4" s="17" customFormat="1" ht="30" customHeight="1" x14ac:dyDescent="0.5">
      <c r="A2" s="154" t="s">
        <v>146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4" s="17" customFormat="1" ht="30" customHeight="1" x14ac:dyDescent="0.5">
      <c r="A3" s="155" t="s">
        <v>133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s="17" customFormat="1" ht="30" customHeight="1" x14ac:dyDescent="0.5">
      <c r="A4" s="154" t="s">
        <v>132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</row>
    <row r="5" spans="1:24" s="17" customFormat="1" ht="30" customHeight="1" x14ac:dyDescent="0.5">
      <c r="A5" s="155" t="s">
        <v>133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</row>
    <row r="6" spans="1:24" s="17" customFormat="1" ht="30" customHeight="1" x14ac:dyDescent="0.5">
      <c r="A6" s="154" t="s">
        <v>134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</row>
    <row r="7" spans="1:24" s="17" customFormat="1" ht="30" customHeight="1" x14ac:dyDescent="0.5">
      <c r="A7" s="155" t="s">
        <v>133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</row>
    <row r="8" spans="1:24" s="17" customFormat="1" ht="30" customHeight="1" x14ac:dyDescent="0.5">
      <c r="A8" s="154" t="s">
        <v>135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24" s="17" customFormat="1" ht="30" customHeight="1" x14ac:dyDescent="0.5">
      <c r="A9" s="155" t="s">
        <v>136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</row>
    <row r="10" spans="1:24" s="17" customFormat="1" ht="30" customHeight="1" x14ac:dyDescent="0.5">
      <c r="A10" s="154" t="s">
        <v>137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</row>
    <row r="11" spans="1:24" s="17" customFormat="1" ht="30" customHeight="1" x14ac:dyDescent="0.5">
      <c r="A11" s="155" t="s">
        <v>138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1:24" s="17" customFormat="1" ht="30" customHeight="1" x14ac:dyDescent="0.5">
      <c r="A12" s="154" t="s">
        <v>139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</row>
    <row r="13" spans="1:24" s="17" customFormat="1" ht="30" customHeight="1" x14ac:dyDescent="0.5">
      <c r="A13" s="155" t="s">
        <v>140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</row>
    <row r="14" spans="1:24" s="17" customFormat="1" ht="30" customHeight="1" x14ac:dyDescent="0.5">
      <c r="A14" s="154" t="s">
        <v>141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</row>
    <row r="15" spans="1:24" s="17" customFormat="1" ht="30" customHeight="1" x14ac:dyDescent="0.5">
      <c r="A15" s="155" t="s">
        <v>142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</row>
    <row r="16" spans="1:24" s="17" customFormat="1" ht="30" customHeight="1" x14ac:dyDescent="0.5">
      <c r="A16" s="154" t="s">
        <v>143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</row>
    <row r="17" spans="1:24" s="17" customFormat="1" ht="30" customHeight="1" x14ac:dyDescent="0.5">
      <c r="A17" s="155" t="s">
        <v>144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</row>
    <row r="18" spans="1:24" s="17" customFormat="1" ht="30" customHeight="1" x14ac:dyDescent="0.5">
      <c r="A18" s="154" t="s">
        <v>145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</row>
    <row r="19" spans="1:24" s="17" customFormat="1" ht="30" customHeight="1" x14ac:dyDescent="0.5">
      <c r="A19" s="155" t="s">
        <v>133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</row>
  </sheetData>
  <mergeCells count="19">
    <mergeCell ref="A1:X1"/>
    <mergeCell ref="A2:X2"/>
    <mergeCell ref="A4:X4"/>
    <mergeCell ref="A5:X5"/>
    <mergeCell ref="A6:X6"/>
    <mergeCell ref="A16:X16"/>
    <mergeCell ref="A17:X17"/>
    <mergeCell ref="A18:X18"/>
    <mergeCell ref="A19:X19"/>
    <mergeCell ref="A3:X3"/>
    <mergeCell ref="A7:X7"/>
    <mergeCell ref="A8:X8"/>
    <mergeCell ref="A9:X9"/>
    <mergeCell ref="A10:X10"/>
    <mergeCell ref="A11:X11"/>
    <mergeCell ref="A12:X12"/>
    <mergeCell ref="A13:X13"/>
    <mergeCell ref="A14:X14"/>
    <mergeCell ref="A15:X15"/>
  </mergeCells>
  <pageMargins left="0.31496062992125984" right="0.31496062992125984" top="0.35433070866141736" bottom="0.15748031496062992" header="0.11811023622047245" footer="0.1181102362204724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topLeftCell="A4" zoomScale="60" zoomScaleNormal="100" workbookViewId="0">
      <selection activeCell="E13" sqref="E13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64" t="s">
        <v>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55.8" customHeight="1" thickBot="1" x14ac:dyDescent="0.35">
      <c r="A3" s="166" t="s">
        <v>56</v>
      </c>
      <c r="B3" s="168" t="s">
        <v>52</v>
      </c>
      <c r="C3" s="172" t="s">
        <v>80</v>
      </c>
      <c r="D3" s="174"/>
      <c r="E3" s="173"/>
      <c r="F3" s="172" t="s">
        <v>60</v>
      </c>
      <c r="G3" s="173"/>
      <c r="H3" s="170" t="s">
        <v>63</v>
      </c>
      <c r="I3" s="171"/>
      <c r="J3" s="171"/>
      <c r="K3" s="171"/>
      <c r="L3" s="171"/>
      <c r="M3" s="171"/>
      <c r="N3" s="171"/>
      <c r="O3" s="171"/>
    </row>
    <row r="4" spans="1:15" ht="73.2" customHeight="1" thickBot="1" x14ac:dyDescent="0.35">
      <c r="A4" s="167"/>
      <c r="B4" s="169"/>
      <c r="C4" s="44" t="s">
        <v>169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181"/>
      <c r="B6" s="179" t="s">
        <v>53</v>
      </c>
      <c r="C6" s="183">
        <f>C8+C19</f>
        <v>2017</v>
      </c>
      <c r="D6" s="184"/>
      <c r="E6" s="185"/>
      <c r="F6" s="181"/>
      <c r="G6" s="181"/>
      <c r="H6" s="177" t="s">
        <v>62</v>
      </c>
      <c r="I6" s="178"/>
      <c r="J6" s="178"/>
      <c r="K6" s="178"/>
      <c r="L6" s="178"/>
      <c r="M6" s="178"/>
      <c r="N6" s="178"/>
      <c r="O6" s="178"/>
    </row>
    <row r="7" spans="1:15" ht="19.2" customHeight="1" thickBot="1" x14ac:dyDescent="0.35">
      <c r="A7" s="182"/>
      <c r="B7" s="180"/>
      <c r="C7" s="186"/>
      <c r="D7" s="187"/>
      <c r="E7" s="188"/>
      <c r="F7" s="189"/>
      <c r="G7" s="189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09" t="s">
        <v>54</v>
      </c>
      <c r="C8" s="190">
        <f>C18+C25</f>
        <v>1935</v>
      </c>
      <c r="D8" s="191"/>
      <c r="E8" s="192"/>
      <c r="F8" s="18"/>
      <c r="G8" s="3"/>
      <c r="H8" s="175" t="s">
        <v>61</v>
      </c>
      <c r="I8" s="176"/>
      <c r="J8" s="176"/>
      <c r="K8" s="176"/>
      <c r="L8" s="176"/>
      <c r="M8" s="176"/>
      <c r="N8" s="176"/>
      <c r="O8" s="176"/>
    </row>
    <row r="9" spans="1:15" ht="30" customHeight="1" thickBot="1" x14ac:dyDescent="0.35">
      <c r="A9" s="125" t="s">
        <v>55</v>
      </c>
      <c r="B9" s="125" t="s">
        <v>12</v>
      </c>
      <c r="C9" s="190">
        <f>C13+D11+E10+E12</f>
        <v>1119</v>
      </c>
      <c r="D9" s="191"/>
      <c r="E9" s="19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27" t="s">
        <v>13</v>
      </c>
      <c r="C10" s="68"/>
      <c r="D10" s="69"/>
      <c r="E10" s="61">
        <f>H10*H7+I10*I7+J10*J7+K10*K7+L10*L7+M10*M7+N10*N7+O10*O7</f>
        <v>592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2.5</v>
      </c>
      <c r="N10" s="28">
        <v>2.5</v>
      </c>
      <c r="O10" s="28">
        <v>3</v>
      </c>
    </row>
    <row r="11" spans="1:15" s="7" customFormat="1" ht="30" customHeight="1" thickBot="1" x14ac:dyDescent="0.4">
      <c r="A11" s="6" t="s">
        <v>72</v>
      </c>
      <c r="B11" s="27" t="s">
        <v>19</v>
      </c>
      <c r="C11" s="70"/>
      <c r="D11" s="71">
        <f>K11*K7+L11*L7+M11*M7+N11*N7</f>
        <v>132</v>
      </c>
      <c r="E11" s="64"/>
      <c r="F11" s="38" t="s">
        <v>23</v>
      </c>
      <c r="G11" s="38"/>
      <c r="H11" s="28"/>
      <c r="I11" s="28"/>
      <c r="J11" s="28"/>
      <c r="K11" s="28">
        <v>1</v>
      </c>
      <c r="L11" s="28">
        <v>1</v>
      </c>
      <c r="M11" s="28">
        <v>1</v>
      </c>
      <c r="N11" s="28">
        <v>1</v>
      </c>
      <c r="O11" s="28"/>
    </row>
    <row r="12" spans="1:15" s="7" customFormat="1" ht="30" customHeight="1" thickBot="1" x14ac:dyDescent="0.4">
      <c r="A12" s="6" t="s">
        <v>73</v>
      </c>
      <c r="B12" s="27" t="s">
        <v>14</v>
      </c>
      <c r="C12" s="70"/>
      <c r="D12" s="71"/>
      <c r="E12" s="64">
        <f>N12*N7+O12*O7</f>
        <v>49.5</v>
      </c>
      <c r="F12" s="38" t="s">
        <v>24</v>
      </c>
      <c r="G12" s="38"/>
      <c r="H12" s="28"/>
      <c r="I12" s="28"/>
      <c r="J12" s="28"/>
      <c r="K12" s="28"/>
      <c r="L12" s="4"/>
      <c r="M12" s="28"/>
      <c r="N12" s="28">
        <v>0.5</v>
      </c>
      <c r="O12" s="28">
        <v>1</v>
      </c>
    </row>
    <row r="13" spans="1:15" s="7" customFormat="1" ht="30" customHeight="1" thickBot="1" x14ac:dyDescent="0.4">
      <c r="A13" s="6" t="s">
        <v>74</v>
      </c>
      <c r="B13" s="29" t="s">
        <v>15</v>
      </c>
      <c r="C13" s="72">
        <f>H13*H7+I13*I7+J13*J7+K13*K7+L13*L7+M13*M7+N13*N7+O13*O7</f>
        <v>345.5</v>
      </c>
      <c r="D13" s="73"/>
      <c r="E13" s="67"/>
      <c r="F13" s="38" t="s">
        <v>16</v>
      </c>
      <c r="G13" s="38"/>
      <c r="H13" s="28">
        <v>1</v>
      </c>
      <c r="I13" s="28">
        <v>1</v>
      </c>
      <c r="J13" s="28">
        <v>1</v>
      </c>
      <c r="K13" s="28">
        <v>1.5</v>
      </c>
      <c r="L13" s="28">
        <v>1.5</v>
      </c>
      <c r="M13" s="28">
        <v>1.5</v>
      </c>
      <c r="N13" s="28">
        <v>1.5</v>
      </c>
      <c r="O13" s="28">
        <v>1.5</v>
      </c>
    </row>
    <row r="14" spans="1:15" ht="30" customHeight="1" thickBot="1" x14ac:dyDescent="0.35">
      <c r="A14" s="125" t="s">
        <v>75</v>
      </c>
      <c r="B14" s="125" t="s">
        <v>0</v>
      </c>
      <c r="C14" s="195">
        <f>D15+D16+D17</f>
        <v>658</v>
      </c>
      <c r="D14" s="196"/>
      <c r="E14" s="197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H15*H7+I15*I7+J15*J7+K15*K7+L15*L7+M15*M7+N15*N7+O15*O7</f>
        <v>378.5</v>
      </c>
      <c r="E15" s="61"/>
      <c r="F15" s="41" t="s">
        <v>25</v>
      </c>
      <c r="G15" s="42">
        <v>10</v>
      </c>
      <c r="H15" s="28">
        <v>1</v>
      </c>
      <c r="I15" s="28">
        <v>1.5</v>
      </c>
      <c r="J15" s="28">
        <v>1.5</v>
      </c>
      <c r="K15" s="28">
        <v>1.5</v>
      </c>
      <c r="L15" s="28">
        <v>1.5</v>
      </c>
      <c r="M15" s="28">
        <v>1.5</v>
      </c>
      <c r="N15" s="28">
        <v>1.5</v>
      </c>
      <c r="O15" s="28">
        <v>1.5</v>
      </c>
    </row>
    <row r="16" spans="1:15" s="7" customFormat="1" ht="30" customHeight="1" thickBot="1" x14ac:dyDescent="0.4">
      <c r="A16" s="6" t="s">
        <v>77</v>
      </c>
      <c r="B16" s="124" t="s">
        <v>18</v>
      </c>
      <c r="C16" s="62"/>
      <c r="D16" s="63">
        <f>H16*H7+I16*I7+J16*J7</f>
        <v>98</v>
      </c>
      <c r="E16" s="64"/>
      <c r="F16" s="42">
        <v>6</v>
      </c>
      <c r="G16" s="42"/>
      <c r="H16" s="28">
        <v>1</v>
      </c>
      <c r="I16" s="28">
        <v>1</v>
      </c>
      <c r="J16" s="28">
        <v>1</v>
      </c>
      <c r="K16" s="28"/>
      <c r="L16" s="28"/>
      <c r="M16" s="28"/>
      <c r="N16" s="28"/>
      <c r="O16" s="28"/>
    </row>
    <row r="17" spans="1:15" s="7" customFormat="1" ht="30" customHeight="1" thickBot="1" x14ac:dyDescent="0.4">
      <c r="A17" s="6" t="s">
        <v>78</v>
      </c>
      <c r="B17" s="43" t="s">
        <v>51</v>
      </c>
      <c r="C17" s="65"/>
      <c r="D17" s="66">
        <f>K17*K7+L17*L7+M17*M7+N17*N7+O17*O7</f>
        <v>181.5</v>
      </c>
      <c r="E17" s="67"/>
      <c r="F17" s="41" t="s">
        <v>26</v>
      </c>
      <c r="G17" s="42">
        <v>14</v>
      </c>
      <c r="H17" s="28"/>
      <c r="I17" s="28"/>
      <c r="J17" s="28"/>
      <c r="K17" s="28">
        <v>1</v>
      </c>
      <c r="L17" s="28">
        <v>1</v>
      </c>
      <c r="M17" s="28">
        <v>1</v>
      </c>
      <c r="N17" s="28">
        <v>1</v>
      </c>
      <c r="O17" s="28">
        <v>1.5</v>
      </c>
    </row>
    <row r="18" spans="1:15" s="7" customFormat="1" ht="30" customHeight="1" thickBot="1" x14ac:dyDescent="0.4">
      <c r="A18" s="193" t="s">
        <v>79</v>
      </c>
      <c r="B18" s="194"/>
      <c r="C18" s="195">
        <f>C14+C9</f>
        <v>1777</v>
      </c>
      <c r="D18" s="198"/>
      <c r="E18" s="199"/>
      <c r="F18" s="41"/>
      <c r="G18" s="42"/>
      <c r="H18" s="52">
        <f>SUM(H10:H17)</f>
        <v>5</v>
      </c>
      <c r="I18" s="52">
        <f t="shared" ref="I18:O18" si="0">SUM(I10:I17)</f>
        <v>5.5</v>
      </c>
      <c r="J18" s="52">
        <f t="shared" si="0"/>
        <v>5.5</v>
      </c>
      <c r="K18" s="52">
        <f t="shared" si="0"/>
        <v>7</v>
      </c>
      <c r="L18" s="52">
        <f t="shared" si="0"/>
        <v>7</v>
      </c>
      <c r="M18" s="52">
        <f t="shared" si="0"/>
        <v>7.5</v>
      </c>
      <c r="N18" s="52">
        <f t="shared" si="0"/>
        <v>8</v>
      </c>
      <c r="O18" s="52">
        <f t="shared" si="0"/>
        <v>8.5</v>
      </c>
    </row>
    <row r="19" spans="1:15" ht="30" customHeight="1" thickBot="1" x14ac:dyDescent="0.35">
      <c r="A19" s="126" t="s">
        <v>81</v>
      </c>
      <c r="B19" s="108" t="s">
        <v>2</v>
      </c>
      <c r="C19" s="190">
        <f>D20+D22+D21</f>
        <v>82</v>
      </c>
      <c r="D19" s="191"/>
      <c r="E19" s="192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7" customFormat="1" ht="30" customHeight="1" thickBot="1" x14ac:dyDescent="0.4">
      <c r="A20" s="6" t="s">
        <v>153</v>
      </c>
      <c r="B20" s="39" t="s">
        <v>170</v>
      </c>
      <c r="C20" s="54"/>
      <c r="D20" s="55">
        <f>H20*H7</f>
        <v>16</v>
      </c>
      <c r="E20" s="56"/>
      <c r="F20" s="26">
        <v>16</v>
      </c>
      <c r="G20" s="2"/>
      <c r="H20" s="2">
        <v>0.5</v>
      </c>
      <c r="I20" s="4"/>
      <c r="J20" s="4"/>
      <c r="K20" s="4"/>
      <c r="L20" s="4"/>
      <c r="M20" s="4"/>
      <c r="N20" s="4"/>
      <c r="O20" s="4"/>
    </row>
    <row r="21" spans="1:15" s="7" customFormat="1" ht="30" customHeight="1" thickBot="1" x14ac:dyDescent="0.4">
      <c r="A21" s="6" t="s">
        <v>154</v>
      </c>
      <c r="B21" s="39" t="s">
        <v>3</v>
      </c>
      <c r="C21" s="54"/>
      <c r="D21" s="55">
        <f>O21*O7</f>
        <v>16.5</v>
      </c>
      <c r="E21" s="56"/>
      <c r="F21" s="26">
        <v>16</v>
      </c>
      <c r="G21" s="2"/>
      <c r="H21" s="2"/>
      <c r="I21" s="4"/>
      <c r="J21" s="4"/>
      <c r="K21" s="4"/>
      <c r="L21" s="4"/>
      <c r="M21" s="4"/>
      <c r="N21" s="4"/>
      <c r="O21" s="4">
        <v>0.5</v>
      </c>
    </row>
    <row r="22" spans="1:15" s="7" customFormat="1" ht="30" customHeight="1" thickBot="1" x14ac:dyDescent="0.4">
      <c r="A22" s="6" t="s">
        <v>155</v>
      </c>
      <c r="B22" s="43" t="s">
        <v>19</v>
      </c>
      <c r="C22" s="57"/>
      <c r="D22" s="58">
        <f>I22*I7+J22*J7</f>
        <v>49.5</v>
      </c>
      <c r="E22" s="59"/>
      <c r="F22" s="2"/>
      <c r="G22" s="2"/>
      <c r="H22" s="43"/>
      <c r="I22" s="4">
        <v>0.5</v>
      </c>
      <c r="J22" s="4">
        <v>1</v>
      </c>
      <c r="K22" s="4"/>
      <c r="L22" s="4"/>
      <c r="M22" s="4"/>
      <c r="N22" s="4"/>
      <c r="O22" s="4"/>
    </row>
    <row r="23" spans="1:15" s="7" customFormat="1" ht="34.799999999999997" customHeight="1" thickBot="1" x14ac:dyDescent="0.4">
      <c r="A23" s="200" t="s">
        <v>83</v>
      </c>
      <c r="B23" s="185"/>
      <c r="C23" s="183">
        <f>C18+C19</f>
        <v>1859</v>
      </c>
      <c r="D23" s="184"/>
      <c r="E23" s="185"/>
      <c r="F23" s="76"/>
      <c r="G23" s="76"/>
      <c r="H23" s="77">
        <f>H18+H20+H22+H21</f>
        <v>5.5</v>
      </c>
      <c r="I23" s="77">
        <f t="shared" ref="I23:O23" si="1">I18+I20+I22+I21</f>
        <v>6</v>
      </c>
      <c r="J23" s="77">
        <f t="shared" si="1"/>
        <v>6.5</v>
      </c>
      <c r="K23" s="77">
        <f t="shared" si="1"/>
        <v>7</v>
      </c>
      <c r="L23" s="77">
        <f t="shared" si="1"/>
        <v>7</v>
      </c>
      <c r="M23" s="77">
        <f t="shared" si="1"/>
        <v>7.5</v>
      </c>
      <c r="N23" s="77">
        <f t="shared" si="1"/>
        <v>8</v>
      </c>
      <c r="O23" s="77">
        <f t="shared" si="1"/>
        <v>9</v>
      </c>
    </row>
    <row r="24" spans="1:15" s="7" customFormat="1" ht="30" customHeight="1" thickBot="1" x14ac:dyDescent="0.4">
      <c r="A24" s="84"/>
      <c r="B24" s="85"/>
      <c r="C24" s="86"/>
      <c r="D24" s="87"/>
      <c r="E24" s="85"/>
      <c r="F24" s="88"/>
      <c r="G24" s="88"/>
      <c r="H24" s="89"/>
      <c r="I24" s="89"/>
      <c r="J24" s="89"/>
      <c r="K24" s="89"/>
      <c r="L24" s="89"/>
      <c r="M24" s="89"/>
      <c r="N24" s="89"/>
      <c r="O24" s="89"/>
    </row>
    <row r="25" spans="1:15" s="7" customFormat="1" ht="27.6" customHeight="1" thickTop="1" thickBot="1" x14ac:dyDescent="0.4">
      <c r="A25" s="78" t="s">
        <v>84</v>
      </c>
      <c r="B25" s="107" t="s">
        <v>85</v>
      </c>
      <c r="C25" s="201">
        <f>C28+D30+D29+D27+E26+D31</f>
        <v>158</v>
      </c>
      <c r="D25" s="202"/>
      <c r="E25" s="203"/>
      <c r="F25" s="79"/>
      <c r="G25" s="79"/>
      <c r="H25" s="175" t="s">
        <v>102</v>
      </c>
      <c r="I25" s="176"/>
      <c r="J25" s="176"/>
      <c r="K25" s="176"/>
      <c r="L25" s="176"/>
      <c r="M25" s="176"/>
      <c r="N25" s="176"/>
      <c r="O25" s="176"/>
    </row>
    <row r="26" spans="1:15" s="7" customFormat="1" ht="30" customHeight="1" thickBot="1" x14ac:dyDescent="0.4">
      <c r="A26" s="6" t="s">
        <v>86</v>
      </c>
      <c r="B26" s="74" t="s">
        <v>7</v>
      </c>
      <c r="C26" s="60"/>
      <c r="D26" s="53"/>
      <c r="E26" s="61">
        <f>H26+I26+J26+K26+L26+M26+N26+O26</f>
        <v>63</v>
      </c>
      <c r="F26" s="5"/>
      <c r="G26" s="5"/>
      <c r="H26" s="4">
        <v>6</v>
      </c>
      <c r="I26" s="4">
        <v>8</v>
      </c>
      <c r="J26" s="4">
        <v>8</v>
      </c>
      <c r="K26" s="4">
        <v>8</v>
      </c>
      <c r="L26" s="4">
        <v>8</v>
      </c>
      <c r="M26" s="4">
        <v>8</v>
      </c>
      <c r="N26" s="4">
        <v>8</v>
      </c>
      <c r="O26" s="4">
        <v>9</v>
      </c>
    </row>
    <row r="27" spans="1:15" s="7" customFormat="1" ht="30" customHeight="1" thickBot="1" x14ac:dyDescent="0.4">
      <c r="A27" s="6" t="s">
        <v>87</v>
      </c>
      <c r="B27" s="74" t="s">
        <v>106</v>
      </c>
      <c r="C27" s="102"/>
      <c r="D27" s="63">
        <f>I27+J27+K27+L27+M27+N27+O27+P27</f>
        <v>6</v>
      </c>
      <c r="E27" s="64"/>
      <c r="F27" s="5"/>
      <c r="G27" s="5"/>
      <c r="H27" s="4"/>
      <c r="I27" s="4"/>
      <c r="J27" s="4"/>
      <c r="K27" s="4"/>
      <c r="L27" s="4">
        <v>2</v>
      </c>
      <c r="M27" s="4">
        <v>2</v>
      </c>
      <c r="N27" s="4">
        <v>2</v>
      </c>
      <c r="O27" s="4"/>
    </row>
    <row r="28" spans="1:15" s="7" customFormat="1" ht="30" customHeight="1" thickBot="1" x14ac:dyDescent="0.4">
      <c r="A28" s="6" t="s">
        <v>88</v>
      </c>
      <c r="B28" s="74" t="s">
        <v>107</v>
      </c>
      <c r="C28" s="62">
        <f>H28+I28+J28+K28+L28+M28+N28+O28</f>
        <v>58</v>
      </c>
      <c r="D28" s="63"/>
      <c r="E28" s="64"/>
      <c r="F28" s="5"/>
      <c r="G28" s="5"/>
      <c r="H28" s="4">
        <v>2</v>
      </c>
      <c r="I28" s="4">
        <v>8</v>
      </c>
      <c r="J28" s="4">
        <v>8</v>
      </c>
      <c r="K28" s="4">
        <v>8</v>
      </c>
      <c r="L28" s="4">
        <v>8</v>
      </c>
      <c r="M28" s="4">
        <v>8</v>
      </c>
      <c r="N28" s="4">
        <v>8</v>
      </c>
      <c r="O28" s="4">
        <v>8</v>
      </c>
    </row>
    <row r="29" spans="1:15" s="7" customFormat="1" ht="30" customHeight="1" thickBot="1" x14ac:dyDescent="0.4">
      <c r="A29" s="6" t="s">
        <v>89</v>
      </c>
      <c r="B29" s="74" t="s">
        <v>108</v>
      </c>
      <c r="C29" s="62"/>
      <c r="D29" s="63">
        <f>H29+I29+J29+K29+L29+M29+N29+O29</f>
        <v>3</v>
      </c>
      <c r="E29" s="64"/>
      <c r="F29" s="5"/>
      <c r="G29" s="5"/>
      <c r="H29" s="4"/>
      <c r="I29" s="4"/>
      <c r="J29" s="4"/>
      <c r="K29" s="4"/>
      <c r="L29" s="4"/>
      <c r="M29" s="4"/>
      <c r="N29" s="4">
        <v>2</v>
      </c>
      <c r="O29" s="4">
        <v>1</v>
      </c>
    </row>
    <row r="30" spans="1:15" s="7" customFormat="1" ht="30" customHeight="1" thickBot="1" x14ac:dyDescent="0.4">
      <c r="A30" s="6" t="s">
        <v>90</v>
      </c>
      <c r="B30" s="74" t="s">
        <v>1</v>
      </c>
      <c r="C30" s="138"/>
      <c r="D30" s="101">
        <f>I30+J30+K30+L30+M30+N30+O30</f>
        <v>20</v>
      </c>
      <c r="E30" s="139"/>
      <c r="F30" s="5"/>
      <c r="G30" s="5"/>
      <c r="H30" s="4"/>
      <c r="I30" s="4">
        <v>2</v>
      </c>
      <c r="J30" s="4">
        <v>2</v>
      </c>
      <c r="K30" s="4">
        <v>2</v>
      </c>
      <c r="L30" s="4">
        <v>2</v>
      </c>
      <c r="M30" s="4">
        <v>4</v>
      </c>
      <c r="N30" s="4">
        <v>4</v>
      </c>
      <c r="O30" s="4">
        <v>4</v>
      </c>
    </row>
    <row r="31" spans="1:15" s="7" customFormat="1" ht="30" customHeight="1" thickBot="1" x14ac:dyDescent="0.4">
      <c r="A31" s="6" t="s">
        <v>148</v>
      </c>
      <c r="B31" s="141" t="s">
        <v>109</v>
      </c>
      <c r="C31" s="140"/>
      <c r="D31" s="66">
        <f>I31+J31+K31+L31+M31+N31+O31</f>
        <v>8</v>
      </c>
      <c r="E31" s="142"/>
      <c r="F31" s="143"/>
      <c r="G31" s="5"/>
      <c r="H31" s="4"/>
      <c r="I31" s="4"/>
      <c r="J31" s="4"/>
      <c r="K31" s="4"/>
      <c r="L31" s="4">
        <v>2</v>
      </c>
      <c r="M31" s="4">
        <v>2</v>
      </c>
      <c r="N31" s="4">
        <v>2</v>
      </c>
      <c r="O31" s="4">
        <v>2</v>
      </c>
    </row>
    <row r="32" spans="1:15" s="100" customFormat="1" ht="30" customHeight="1" thickBot="1" x14ac:dyDescent="0.4">
      <c r="A32" s="204" t="s">
        <v>103</v>
      </c>
      <c r="B32" s="192"/>
      <c r="C32" s="97"/>
      <c r="D32" s="98"/>
      <c r="E32" s="99"/>
      <c r="F32" s="83"/>
      <c r="G32" s="83"/>
      <c r="H32" s="5">
        <f>SUM(H26:H31)</f>
        <v>8</v>
      </c>
      <c r="I32" s="5">
        <f t="shared" ref="I32:O32" si="2">SUM(I26:I31)</f>
        <v>18</v>
      </c>
      <c r="J32" s="5">
        <f t="shared" si="2"/>
        <v>18</v>
      </c>
      <c r="K32" s="5">
        <f t="shared" si="2"/>
        <v>18</v>
      </c>
      <c r="L32" s="5">
        <f t="shared" si="2"/>
        <v>22</v>
      </c>
      <c r="M32" s="5">
        <f t="shared" si="2"/>
        <v>24</v>
      </c>
      <c r="N32" s="5">
        <f t="shared" si="2"/>
        <v>26</v>
      </c>
      <c r="O32" s="5">
        <f t="shared" si="2"/>
        <v>24</v>
      </c>
    </row>
    <row r="33" spans="1:15" s="7" customFormat="1" ht="30" customHeight="1" thickBot="1" x14ac:dyDescent="0.4">
      <c r="A33" s="91"/>
      <c r="B33" s="92"/>
      <c r="C33" s="93"/>
      <c r="D33" s="94"/>
      <c r="E33" s="95"/>
      <c r="F33" s="19"/>
      <c r="G33" s="19"/>
      <c r="H33" s="21"/>
      <c r="I33" s="21"/>
      <c r="J33" s="21"/>
      <c r="K33" s="21"/>
      <c r="L33" s="21"/>
      <c r="M33" s="21"/>
      <c r="N33" s="21"/>
      <c r="O33" s="96"/>
    </row>
    <row r="34" spans="1:15" s="7" customFormat="1" ht="30" customHeight="1" x14ac:dyDescent="0.35">
      <c r="A34" s="81" t="s">
        <v>91</v>
      </c>
      <c r="B34" s="82" t="s">
        <v>94</v>
      </c>
      <c r="C34" s="205" t="s">
        <v>105</v>
      </c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7"/>
    </row>
    <row r="35" spans="1:15" s="7" customFormat="1" ht="30" customHeight="1" x14ac:dyDescent="0.35">
      <c r="A35" s="136" t="s">
        <v>92</v>
      </c>
      <c r="B35" s="80" t="s">
        <v>93</v>
      </c>
      <c r="C35" s="105">
        <f>N35+M35+L35+K35+J35+I35+H35</f>
        <v>7</v>
      </c>
      <c r="D35" s="55"/>
      <c r="E35" s="80"/>
      <c r="F35" s="55"/>
      <c r="G35" s="55"/>
      <c r="H35" s="105">
        <v>1</v>
      </c>
      <c r="I35" s="105">
        <v>1</v>
      </c>
      <c r="J35" s="105">
        <v>1</v>
      </c>
      <c r="K35" s="105">
        <v>1</v>
      </c>
      <c r="L35" s="105">
        <v>1</v>
      </c>
      <c r="M35" s="105">
        <v>1</v>
      </c>
      <c r="N35" s="105">
        <v>1</v>
      </c>
      <c r="O35" s="106"/>
    </row>
    <row r="36" spans="1:15" s="7" customFormat="1" ht="30" customHeight="1" x14ac:dyDescent="0.35">
      <c r="A36" s="136" t="s">
        <v>95</v>
      </c>
      <c r="B36" s="80" t="s">
        <v>96</v>
      </c>
      <c r="C36" s="55">
        <f>C37+C38+C39</f>
        <v>2</v>
      </c>
      <c r="D36" s="55"/>
      <c r="E36" s="80"/>
      <c r="F36" s="55"/>
      <c r="G36" s="55"/>
      <c r="H36" s="105"/>
      <c r="I36" s="105"/>
      <c r="J36" s="105"/>
      <c r="K36" s="105"/>
      <c r="L36" s="105"/>
      <c r="M36" s="105"/>
      <c r="N36" s="105"/>
      <c r="O36" s="106">
        <v>2</v>
      </c>
    </row>
    <row r="37" spans="1:15" s="7" customFormat="1" ht="30" customHeight="1" x14ac:dyDescent="0.35">
      <c r="A37" s="136" t="s">
        <v>97</v>
      </c>
      <c r="B37" s="80" t="s">
        <v>100</v>
      </c>
      <c r="C37" s="55">
        <v>1</v>
      </c>
      <c r="D37" s="55"/>
      <c r="E37" s="80"/>
      <c r="F37" s="55"/>
      <c r="G37" s="55"/>
      <c r="H37" s="63"/>
      <c r="I37" s="63"/>
      <c r="J37" s="63"/>
      <c r="K37" s="63"/>
      <c r="L37" s="63"/>
      <c r="M37" s="63"/>
      <c r="N37" s="63"/>
      <c r="O37" s="64"/>
    </row>
    <row r="38" spans="1:15" s="7" customFormat="1" ht="30" customHeight="1" x14ac:dyDescent="0.35">
      <c r="A38" s="136" t="s">
        <v>98</v>
      </c>
      <c r="B38" s="80" t="s">
        <v>1</v>
      </c>
      <c r="C38" s="55">
        <v>0.5</v>
      </c>
      <c r="D38" s="55"/>
      <c r="E38" s="80"/>
      <c r="F38" s="55"/>
      <c r="G38" s="55"/>
      <c r="H38" s="63"/>
      <c r="I38" s="63"/>
      <c r="J38" s="63"/>
      <c r="K38" s="63"/>
      <c r="L38" s="63"/>
      <c r="M38" s="63"/>
      <c r="N38" s="63"/>
      <c r="O38" s="64"/>
    </row>
    <row r="39" spans="1:15" s="7" customFormat="1" ht="29.4" customHeight="1" thickBot="1" x14ac:dyDescent="0.4">
      <c r="A39" s="137" t="s">
        <v>99</v>
      </c>
      <c r="B39" s="110" t="s">
        <v>51</v>
      </c>
      <c r="C39" s="111">
        <v>0.5</v>
      </c>
      <c r="D39" s="111"/>
      <c r="E39" s="110"/>
      <c r="F39" s="111"/>
      <c r="G39" s="111"/>
      <c r="H39" s="101"/>
      <c r="I39" s="101"/>
      <c r="J39" s="101"/>
      <c r="K39" s="101"/>
      <c r="L39" s="101"/>
      <c r="M39" s="101"/>
      <c r="N39" s="101"/>
      <c r="O39" s="112"/>
    </row>
    <row r="40" spans="1:15" s="7" customFormat="1" ht="30" customHeight="1" thickBot="1" x14ac:dyDescent="0.4">
      <c r="A40" s="208" t="s">
        <v>104</v>
      </c>
      <c r="B40" s="209"/>
      <c r="C40" s="113">
        <v>8</v>
      </c>
      <c r="D40" s="114"/>
      <c r="E40" s="115"/>
      <c r="F40" s="114"/>
      <c r="G40" s="114"/>
      <c r="H40" s="116"/>
      <c r="I40" s="116"/>
      <c r="J40" s="116"/>
      <c r="K40" s="116"/>
      <c r="L40" s="116"/>
      <c r="M40" s="116"/>
      <c r="N40" s="116"/>
      <c r="O40" s="117"/>
    </row>
    <row r="41" spans="1:15" ht="40.049999999999997" customHeight="1" x14ac:dyDescent="0.3">
      <c r="A41" s="22"/>
      <c r="B41" s="23"/>
      <c r="C41" s="19"/>
      <c r="D41" s="20"/>
      <c r="E41" s="21"/>
      <c r="F41" s="19"/>
      <c r="G41" s="20"/>
      <c r="H41" s="21"/>
      <c r="I41" s="21"/>
      <c r="J41" s="21"/>
      <c r="K41" s="21"/>
      <c r="L41" s="21"/>
      <c r="M41" s="21"/>
      <c r="N41" s="19"/>
      <c r="O41" s="19"/>
    </row>
    <row r="42" spans="1:15" ht="18" x14ac:dyDescent="0.3">
      <c r="A42" s="165"/>
      <c r="B42" s="165"/>
      <c r="C42" s="19"/>
      <c r="D42" s="20"/>
      <c r="E42" s="23"/>
      <c r="F42" s="19"/>
      <c r="G42" s="20"/>
      <c r="H42" s="23"/>
      <c r="I42" s="19"/>
      <c r="J42" s="19"/>
      <c r="K42" s="19"/>
      <c r="L42" s="19"/>
      <c r="M42" s="19"/>
      <c r="N42" s="19"/>
      <c r="O42" s="19"/>
    </row>
    <row r="43" spans="1:15" ht="40.049999999999997" customHeight="1" x14ac:dyDescent="0.3">
      <c r="A43" s="22"/>
      <c r="B43" s="23"/>
      <c r="C43" s="19"/>
      <c r="D43" s="20"/>
      <c r="E43" s="21"/>
      <c r="F43" s="19"/>
      <c r="G43" s="20"/>
      <c r="H43" s="21"/>
      <c r="I43" s="21"/>
      <c r="J43" s="21"/>
      <c r="K43" s="21"/>
      <c r="L43" s="21"/>
      <c r="M43" s="21"/>
      <c r="N43" s="19"/>
      <c r="O43" s="19"/>
    </row>
    <row r="44" spans="1:15" ht="40.049999999999997" customHeight="1" x14ac:dyDescent="0.3">
      <c r="A44" s="19"/>
      <c r="B44" s="24"/>
      <c r="C44" s="25"/>
      <c r="D44" s="20"/>
      <c r="E44" s="25"/>
      <c r="F44" s="25"/>
      <c r="G44" s="20"/>
      <c r="H44" s="25"/>
      <c r="I44" s="25"/>
      <c r="J44" s="25"/>
      <c r="K44" s="25"/>
      <c r="L44" s="25"/>
      <c r="M44" s="25"/>
      <c r="N44" s="25"/>
      <c r="O44" s="25"/>
    </row>
  </sheetData>
  <mergeCells count="27">
    <mergeCell ref="C25:E25"/>
    <mergeCell ref="A32:B32"/>
    <mergeCell ref="H25:O25"/>
    <mergeCell ref="C34:O34"/>
    <mergeCell ref="A40:B40"/>
    <mergeCell ref="A18:B18"/>
    <mergeCell ref="C14:E14"/>
    <mergeCell ref="C18:E18"/>
    <mergeCell ref="C19:E19"/>
    <mergeCell ref="A23:B23"/>
    <mergeCell ref="C23:E23"/>
    <mergeCell ref="A2:O2"/>
    <mergeCell ref="A42:B42"/>
    <mergeCell ref="A3:A4"/>
    <mergeCell ref="B3:B4"/>
    <mergeCell ref="H3:O3"/>
    <mergeCell ref="F3:G3"/>
    <mergeCell ref="C3:E3"/>
    <mergeCell ref="H8:O8"/>
    <mergeCell ref="H6:O6"/>
    <mergeCell ref="B6:B7"/>
    <mergeCell ref="A6:A7"/>
    <mergeCell ref="C6:E7"/>
    <mergeCell ref="F6:F7"/>
    <mergeCell ref="G6:G7"/>
    <mergeCell ref="C8:E8"/>
    <mergeCell ref="C9:E9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71" fitToHeight="2" orientation="landscape" r:id="rId1"/>
  <rowBreaks count="1" manualBreakCount="1">
    <brk id="2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view="pageBreakPreview" zoomScale="60" zoomScaleNormal="100" workbookViewId="0">
      <selection activeCell="Q5" sqref="Q5"/>
    </sheetView>
  </sheetViews>
  <sheetFormatPr defaultColWidth="8.88671875" defaultRowHeight="43.95" customHeight="1" x14ac:dyDescent="0.35"/>
  <cols>
    <col min="1" max="1" width="3.5546875" style="33" customWidth="1"/>
    <col min="2" max="16384" width="8.88671875" style="33"/>
  </cols>
  <sheetData>
    <row r="1" spans="1:13" ht="21" customHeight="1" x14ac:dyDescent="0.35">
      <c r="D1" s="37" t="s">
        <v>41</v>
      </c>
      <c r="I1" s="37" t="s">
        <v>42</v>
      </c>
    </row>
    <row r="2" spans="1:13" s="32" customFormat="1" ht="21" customHeight="1" x14ac:dyDescent="0.35">
      <c r="A2" s="36"/>
      <c r="B2" s="36"/>
      <c r="C2" s="36"/>
      <c r="D2" s="36"/>
      <c r="E2" s="36"/>
      <c r="F2" s="211" t="s">
        <v>43</v>
      </c>
      <c r="G2" s="211"/>
      <c r="H2" s="211"/>
      <c r="I2" s="211"/>
      <c r="J2" s="36"/>
      <c r="K2" s="36"/>
    </row>
    <row r="3" spans="1:13" s="32" customFormat="1" ht="58.8" customHeight="1" x14ac:dyDescent="0.35">
      <c r="A3" s="35" t="s">
        <v>44</v>
      </c>
      <c r="B3" s="210" t="s">
        <v>45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95.4" customHeight="1" x14ac:dyDescent="0.35">
      <c r="A4" s="35" t="s">
        <v>4</v>
      </c>
      <c r="B4" s="210" t="s">
        <v>46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ht="75.599999999999994" customHeight="1" x14ac:dyDescent="0.35">
      <c r="A5" s="35" t="s">
        <v>28</v>
      </c>
      <c r="B5" s="212" t="s">
        <v>47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13" ht="100.8" customHeight="1" x14ac:dyDescent="0.35">
      <c r="A6" s="35" t="s">
        <v>6</v>
      </c>
      <c r="B6" s="210" t="s">
        <v>48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spans="1:13" ht="97.2" customHeight="1" x14ac:dyDescent="0.35">
      <c r="A7" s="34" t="s">
        <v>29</v>
      </c>
      <c r="B7" s="210" t="s">
        <v>49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</row>
    <row r="8" spans="1:13" ht="94.2" customHeight="1" x14ac:dyDescent="0.35">
      <c r="B8" s="210" t="s">
        <v>50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</sheetData>
  <mergeCells count="7">
    <mergeCell ref="B7:M7"/>
    <mergeCell ref="B8:M8"/>
    <mergeCell ref="F2:I2"/>
    <mergeCell ref="B4:M4"/>
    <mergeCell ref="B3:M3"/>
    <mergeCell ref="B5:M5"/>
    <mergeCell ref="B6:M6"/>
  </mergeCells>
  <pageMargins left="0.70866141732283472" right="0.31496062992125984" top="0.35433070866141736" bottom="0.35433070866141736" header="0.11811023622047245" footer="0.11811023622047245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topLeftCell="A4" zoomScale="60" zoomScaleNormal="76" workbookViewId="0">
      <selection activeCell="B10" sqref="B10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151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64" t="s">
        <v>147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55.8" customHeight="1" thickBot="1" x14ac:dyDescent="0.35">
      <c r="A3" s="166" t="s">
        <v>56</v>
      </c>
      <c r="B3" s="168" t="s">
        <v>52</v>
      </c>
      <c r="C3" s="172" t="s">
        <v>80</v>
      </c>
      <c r="D3" s="174"/>
      <c r="E3" s="173"/>
      <c r="F3" s="172" t="s">
        <v>60</v>
      </c>
      <c r="G3" s="173"/>
      <c r="H3" s="170" t="s">
        <v>63</v>
      </c>
      <c r="I3" s="171"/>
      <c r="J3" s="171"/>
      <c r="K3" s="171"/>
      <c r="L3" s="171"/>
      <c r="M3" s="171"/>
      <c r="N3" s="171"/>
      <c r="O3" s="171"/>
    </row>
    <row r="4" spans="1:15" ht="73.2" customHeight="1" thickBot="1" x14ac:dyDescent="0.35">
      <c r="A4" s="167"/>
      <c r="B4" s="169"/>
      <c r="C4" s="44" t="s">
        <v>169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181"/>
      <c r="B6" s="215" t="s">
        <v>53</v>
      </c>
      <c r="C6" s="183">
        <f>C8+C19</f>
        <v>2397.5</v>
      </c>
      <c r="D6" s="184"/>
      <c r="E6" s="185"/>
      <c r="F6" s="181"/>
      <c r="G6" s="181"/>
      <c r="H6" s="177" t="s">
        <v>62</v>
      </c>
      <c r="I6" s="178"/>
      <c r="J6" s="178"/>
      <c r="K6" s="178"/>
      <c r="L6" s="178"/>
      <c r="M6" s="178"/>
      <c r="N6" s="178"/>
      <c r="O6" s="178"/>
    </row>
    <row r="7" spans="1:15" ht="19.2" customHeight="1" thickBot="1" x14ac:dyDescent="0.35">
      <c r="A7" s="182"/>
      <c r="B7" s="216"/>
      <c r="C7" s="186"/>
      <c r="D7" s="187"/>
      <c r="E7" s="188"/>
      <c r="F7" s="189"/>
      <c r="G7" s="189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09" t="s">
        <v>54</v>
      </c>
      <c r="C8" s="190">
        <f>C18+C27</f>
        <v>1903</v>
      </c>
      <c r="D8" s="191"/>
      <c r="E8" s="192"/>
      <c r="F8" s="18"/>
      <c r="G8" s="3"/>
      <c r="H8" s="175" t="s">
        <v>61</v>
      </c>
      <c r="I8" s="176"/>
      <c r="J8" s="176"/>
      <c r="K8" s="176"/>
      <c r="L8" s="176"/>
      <c r="M8" s="176"/>
      <c r="N8" s="176"/>
      <c r="O8" s="176"/>
    </row>
    <row r="9" spans="1:15" ht="30" customHeight="1" thickBot="1" x14ac:dyDescent="0.35">
      <c r="A9" s="125" t="s">
        <v>55</v>
      </c>
      <c r="B9" s="125" t="s">
        <v>12</v>
      </c>
      <c r="C9" s="190">
        <f>C13+D11+E10+E12</f>
        <v>1053</v>
      </c>
      <c r="D9" s="191"/>
      <c r="E9" s="19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124" t="s">
        <v>7</v>
      </c>
      <c r="C10" s="68"/>
      <c r="D10" s="69"/>
      <c r="E10" s="61">
        <f>H10*H7+I10*I7+J10*J7+K10*K7+L10*L7+M10*M7+N10*N7+O10*O7</f>
        <v>592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2.5</v>
      </c>
      <c r="N10" s="28">
        <v>2.5</v>
      </c>
      <c r="O10" s="28">
        <v>3</v>
      </c>
    </row>
    <row r="11" spans="1:15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K11*K7+L11*L7+M11*M7+N11*N7+O11*O7</f>
        <v>165</v>
      </c>
      <c r="E11" s="64"/>
      <c r="F11" s="38" t="s">
        <v>23</v>
      </c>
      <c r="G11" s="38"/>
      <c r="H11" s="28"/>
      <c r="I11" s="28"/>
      <c r="J11" s="28"/>
      <c r="K11" s="28">
        <v>1</v>
      </c>
      <c r="L11" s="28">
        <v>1</v>
      </c>
      <c r="M11" s="28">
        <v>1</v>
      </c>
      <c r="N11" s="28">
        <v>1</v>
      </c>
      <c r="O11" s="28">
        <v>1</v>
      </c>
    </row>
    <row r="12" spans="1:15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N12*N7+O12*O7+M12*M7+L12*L7+K12*K7</f>
        <v>198</v>
      </c>
      <c r="F12" s="38" t="s">
        <v>24</v>
      </c>
      <c r="G12" s="38"/>
      <c r="H12" s="28"/>
      <c r="I12" s="28"/>
      <c r="J12" s="28"/>
      <c r="K12" s="28">
        <v>1</v>
      </c>
      <c r="L12" s="4">
        <v>1</v>
      </c>
      <c r="M12" s="28">
        <v>1</v>
      </c>
      <c r="N12" s="28">
        <v>1</v>
      </c>
      <c r="O12" s="28">
        <v>2</v>
      </c>
    </row>
    <row r="13" spans="1:15" s="7" customFormat="1" ht="30" customHeight="1" thickBot="1" x14ac:dyDescent="0.4">
      <c r="A13" s="6" t="s">
        <v>74</v>
      </c>
      <c r="B13" s="130" t="s">
        <v>15</v>
      </c>
      <c r="C13" s="72">
        <f>H13*H7+I13*I7+J13*J7+K13*K7+L13*L7+M13*M7+N13*N7+O13*O7</f>
        <v>98</v>
      </c>
      <c r="D13" s="73"/>
      <c r="E13" s="67"/>
      <c r="F13" s="38" t="s">
        <v>16</v>
      </c>
      <c r="G13" s="38"/>
      <c r="H13" s="28">
        <v>1</v>
      </c>
      <c r="I13" s="28">
        <v>1</v>
      </c>
      <c r="J13" s="28">
        <v>1</v>
      </c>
      <c r="K13" s="28"/>
      <c r="L13" s="28"/>
      <c r="M13" s="28"/>
      <c r="N13" s="28"/>
      <c r="O13" s="28"/>
    </row>
    <row r="14" spans="1:15" ht="25.8" customHeight="1" thickBot="1" x14ac:dyDescent="0.35">
      <c r="A14" s="125" t="s">
        <v>75</v>
      </c>
      <c r="B14" s="125" t="s">
        <v>0</v>
      </c>
      <c r="C14" s="195">
        <f>D15+D16+D17</f>
        <v>658</v>
      </c>
      <c r="D14" s="196"/>
      <c r="E14" s="197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H15*H7+I15*I7+J15*J7+K15*K7+L15*L7+M15*M7+N15*N7+O15*O7</f>
        <v>378.5</v>
      </c>
      <c r="E15" s="61"/>
      <c r="F15" s="41" t="s">
        <v>25</v>
      </c>
      <c r="G15" s="42">
        <v>10</v>
      </c>
      <c r="H15" s="28">
        <v>1</v>
      </c>
      <c r="I15" s="28">
        <v>1.5</v>
      </c>
      <c r="J15" s="28">
        <v>1.5</v>
      </c>
      <c r="K15" s="28">
        <v>1.5</v>
      </c>
      <c r="L15" s="28">
        <v>1.5</v>
      </c>
      <c r="M15" s="28">
        <v>1.5</v>
      </c>
      <c r="N15" s="28">
        <v>1.5</v>
      </c>
      <c r="O15" s="28">
        <v>1.5</v>
      </c>
    </row>
    <row r="16" spans="1:15" s="7" customFormat="1" ht="30" customHeight="1" thickBot="1" x14ac:dyDescent="0.4">
      <c r="A16" s="6" t="s">
        <v>77</v>
      </c>
      <c r="B16" s="124" t="s">
        <v>18</v>
      </c>
      <c r="C16" s="62"/>
      <c r="D16" s="63">
        <f>H16*H7+I16*I7+J16*J7</f>
        <v>98</v>
      </c>
      <c r="E16" s="64"/>
      <c r="F16" s="42">
        <v>6</v>
      </c>
      <c r="G16" s="42"/>
      <c r="H16" s="28">
        <v>1</v>
      </c>
      <c r="I16" s="28">
        <v>1</v>
      </c>
      <c r="J16" s="28">
        <v>1</v>
      </c>
      <c r="K16" s="28"/>
      <c r="L16" s="28"/>
      <c r="M16" s="28"/>
      <c r="N16" s="28"/>
      <c r="O16" s="28"/>
    </row>
    <row r="17" spans="1:15" s="7" customFormat="1" ht="30" customHeight="1" thickBot="1" x14ac:dyDescent="0.4">
      <c r="A17" s="6" t="s">
        <v>78</v>
      </c>
      <c r="B17" s="43" t="s">
        <v>51</v>
      </c>
      <c r="C17" s="65"/>
      <c r="D17" s="66">
        <f>K17*K7+L17*L7+M17*M7+N17*N7+O17*O7</f>
        <v>181.5</v>
      </c>
      <c r="E17" s="67"/>
      <c r="F17" s="41" t="s">
        <v>26</v>
      </c>
      <c r="G17" s="42">
        <v>14</v>
      </c>
      <c r="H17" s="28"/>
      <c r="I17" s="28"/>
      <c r="J17" s="28"/>
      <c r="K17" s="28">
        <v>1</v>
      </c>
      <c r="L17" s="28">
        <v>1</v>
      </c>
      <c r="M17" s="28">
        <v>1</v>
      </c>
      <c r="N17" s="28">
        <v>1</v>
      </c>
      <c r="O17" s="28">
        <v>1.5</v>
      </c>
    </row>
    <row r="18" spans="1:15" s="7" customFormat="1" ht="28.8" customHeight="1" thickBot="1" x14ac:dyDescent="0.4">
      <c r="A18" s="193" t="s">
        <v>79</v>
      </c>
      <c r="B18" s="194"/>
      <c r="C18" s="195">
        <f>C14+C9</f>
        <v>1711</v>
      </c>
      <c r="D18" s="198"/>
      <c r="E18" s="199"/>
      <c r="F18" s="41"/>
      <c r="G18" s="42"/>
      <c r="H18" s="52">
        <f>SUM(H10:H17)</f>
        <v>5</v>
      </c>
      <c r="I18" s="52">
        <f t="shared" ref="I18:O18" si="0">SUM(I10:I17)</f>
        <v>5.5</v>
      </c>
      <c r="J18" s="52">
        <f t="shared" si="0"/>
        <v>5.5</v>
      </c>
      <c r="K18" s="52">
        <f t="shared" si="0"/>
        <v>6.5</v>
      </c>
      <c r="L18" s="52">
        <f t="shared" si="0"/>
        <v>6.5</v>
      </c>
      <c r="M18" s="52">
        <f t="shared" si="0"/>
        <v>7</v>
      </c>
      <c r="N18" s="52">
        <f t="shared" si="0"/>
        <v>7</v>
      </c>
      <c r="O18" s="52">
        <f t="shared" si="0"/>
        <v>9</v>
      </c>
    </row>
    <row r="19" spans="1:15" ht="30" customHeight="1" thickBot="1" x14ac:dyDescent="0.35">
      <c r="A19" s="126" t="s">
        <v>81</v>
      </c>
      <c r="B19" s="108" t="s">
        <v>2</v>
      </c>
      <c r="C19" s="183">
        <f>D23+D24+C21+E22+D20</f>
        <v>494.5</v>
      </c>
      <c r="D19" s="184"/>
      <c r="E19" s="185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30" customHeight="1" thickBot="1" x14ac:dyDescent="0.35">
      <c r="A20" s="6" t="s">
        <v>153</v>
      </c>
      <c r="B20" s="146" t="s">
        <v>170</v>
      </c>
      <c r="C20" s="151"/>
      <c r="D20" s="152">
        <f>H20*H7</f>
        <v>16</v>
      </c>
      <c r="E20" s="153"/>
      <c r="F20" s="149"/>
      <c r="G20" s="1"/>
      <c r="H20" s="1">
        <v>0.5</v>
      </c>
      <c r="I20" s="1"/>
      <c r="J20" s="1"/>
      <c r="K20" s="1"/>
      <c r="L20" s="1"/>
      <c r="M20" s="1"/>
      <c r="N20" s="1"/>
      <c r="O20" s="1"/>
    </row>
    <row r="21" spans="1:15" s="7" customFormat="1" ht="30" customHeight="1" thickBot="1" x14ac:dyDescent="0.4">
      <c r="A21" s="6" t="s">
        <v>154</v>
      </c>
      <c r="B21" s="147" t="s">
        <v>27</v>
      </c>
      <c r="C21" s="145">
        <f>H21*H7+I21*I7+J21*J7+K21*K7+L21*L7+M21*M7+N21*N7+O21*O7</f>
        <v>396</v>
      </c>
      <c r="D21" s="63"/>
      <c r="E21" s="148"/>
      <c r="F21" s="150"/>
      <c r="G21" s="2"/>
      <c r="H21" s="4"/>
      <c r="I21" s="4"/>
      <c r="J21" s="4"/>
      <c r="K21" s="4"/>
      <c r="L21" s="4">
        <v>3</v>
      </c>
      <c r="M21" s="4">
        <v>3</v>
      </c>
      <c r="N21" s="4">
        <v>3</v>
      </c>
      <c r="O21" s="4">
        <v>3</v>
      </c>
    </row>
    <row r="22" spans="1:15" s="7" customFormat="1" ht="30" customHeight="1" thickBot="1" x14ac:dyDescent="0.4">
      <c r="A22" s="6" t="s">
        <v>155</v>
      </c>
      <c r="B22" s="124" t="s">
        <v>5</v>
      </c>
      <c r="C22" s="122"/>
      <c r="D22" s="120"/>
      <c r="E22" s="123">
        <f>H22*H7+I22*I7+J22*J7+K22*K7+L22*L7+M22*M7+N22*N7+O22*O7</f>
        <v>0</v>
      </c>
      <c r="F22" s="2"/>
      <c r="G22" s="2"/>
      <c r="H22" s="4"/>
      <c r="I22" s="4"/>
      <c r="J22" s="4"/>
      <c r="K22" s="4"/>
      <c r="L22" s="4"/>
      <c r="M22" s="4"/>
      <c r="N22" s="4"/>
      <c r="O22" s="4"/>
    </row>
    <row r="23" spans="1:15" s="7" customFormat="1" ht="30" customHeight="1" thickBot="1" x14ac:dyDescent="0.4">
      <c r="A23" s="6" t="s">
        <v>82</v>
      </c>
      <c r="B23" s="39" t="s">
        <v>3</v>
      </c>
      <c r="C23" s="54"/>
      <c r="D23" s="55">
        <f>O23*O7</f>
        <v>16.5</v>
      </c>
      <c r="E23" s="56"/>
      <c r="F23" s="26">
        <v>16</v>
      </c>
      <c r="G23" s="2"/>
      <c r="H23" s="2"/>
      <c r="I23" s="4"/>
      <c r="J23" s="4"/>
      <c r="K23" s="4"/>
      <c r="L23" s="4"/>
      <c r="M23" s="4"/>
      <c r="N23" s="4"/>
      <c r="O23" s="4">
        <v>0.5</v>
      </c>
    </row>
    <row r="24" spans="1:15" s="7" customFormat="1" ht="30" customHeight="1" thickBot="1" x14ac:dyDescent="0.4">
      <c r="A24" s="6" t="s">
        <v>171</v>
      </c>
      <c r="B24" s="43" t="s">
        <v>19</v>
      </c>
      <c r="C24" s="57"/>
      <c r="D24" s="58">
        <f>I24*I7+J24*J7</f>
        <v>66</v>
      </c>
      <c r="E24" s="59"/>
      <c r="F24" s="2"/>
      <c r="G24" s="2"/>
      <c r="H24" s="2">
        <v>0.5</v>
      </c>
      <c r="I24" s="4">
        <v>1</v>
      </c>
      <c r="J24" s="4">
        <v>1</v>
      </c>
      <c r="K24" s="4"/>
      <c r="L24" s="4"/>
      <c r="M24" s="4"/>
      <c r="N24" s="4"/>
      <c r="O24" s="4"/>
    </row>
    <row r="25" spans="1:15" s="7" customFormat="1" ht="30" customHeight="1" thickBot="1" x14ac:dyDescent="0.4">
      <c r="A25" s="213" t="s">
        <v>83</v>
      </c>
      <c r="B25" s="214"/>
      <c r="C25" s="183">
        <f>C18+C19</f>
        <v>2205.5</v>
      </c>
      <c r="D25" s="184"/>
      <c r="E25" s="185"/>
      <c r="F25" s="76"/>
      <c r="G25" s="76"/>
      <c r="H25" s="77">
        <f>H18+H23+H24+H21+H22+H20</f>
        <v>6</v>
      </c>
      <c r="I25" s="77">
        <f t="shared" ref="I25:O25" si="1">I18+I23+I24+I21+I22+I20</f>
        <v>6.5</v>
      </c>
      <c r="J25" s="77">
        <f t="shared" si="1"/>
        <v>6.5</v>
      </c>
      <c r="K25" s="77">
        <f t="shared" si="1"/>
        <v>6.5</v>
      </c>
      <c r="L25" s="77">
        <f t="shared" si="1"/>
        <v>9.5</v>
      </c>
      <c r="M25" s="77">
        <f t="shared" si="1"/>
        <v>10</v>
      </c>
      <c r="N25" s="77">
        <f t="shared" si="1"/>
        <v>10</v>
      </c>
      <c r="O25" s="77">
        <f t="shared" si="1"/>
        <v>12.5</v>
      </c>
    </row>
    <row r="26" spans="1:15" s="7" customFormat="1" ht="30" customHeight="1" thickBot="1" x14ac:dyDescent="0.4">
      <c r="A26" s="84"/>
      <c r="B26" s="85"/>
      <c r="C26" s="86"/>
      <c r="D26" s="87"/>
      <c r="E26" s="85"/>
      <c r="F26" s="88"/>
      <c r="G26" s="88"/>
      <c r="H26" s="89"/>
      <c r="I26" s="89"/>
      <c r="J26" s="89"/>
      <c r="K26" s="89"/>
      <c r="L26" s="89"/>
      <c r="M26" s="89"/>
      <c r="N26" s="89"/>
      <c r="O26" s="89"/>
    </row>
    <row r="27" spans="1:15" s="7" customFormat="1" ht="29.4" customHeight="1" thickTop="1" thickBot="1" x14ac:dyDescent="0.4">
      <c r="A27" s="128" t="s">
        <v>84</v>
      </c>
      <c r="B27" s="107" t="s">
        <v>85</v>
      </c>
      <c r="C27" s="201">
        <f>C30+D32+D29+E28+D33+C34+E31</f>
        <v>192</v>
      </c>
      <c r="D27" s="202"/>
      <c r="E27" s="203"/>
      <c r="F27" s="79"/>
      <c r="G27" s="79"/>
      <c r="H27" s="175" t="s">
        <v>102</v>
      </c>
      <c r="I27" s="176"/>
      <c r="J27" s="176"/>
      <c r="K27" s="176"/>
      <c r="L27" s="176"/>
      <c r="M27" s="176"/>
      <c r="N27" s="176"/>
      <c r="O27" s="176"/>
    </row>
    <row r="28" spans="1:15" s="7" customFormat="1" ht="30" customHeight="1" thickBot="1" x14ac:dyDescent="0.4">
      <c r="A28" s="6" t="s">
        <v>86</v>
      </c>
      <c r="B28" s="74" t="s">
        <v>7</v>
      </c>
      <c r="C28" s="60"/>
      <c r="D28" s="53"/>
      <c r="E28" s="61">
        <f>H28+I28+J28+K28+L28+M28+N28+O28</f>
        <v>64</v>
      </c>
      <c r="F28" s="5"/>
      <c r="G28" s="5"/>
      <c r="H28" s="4">
        <v>6</v>
      </c>
      <c r="I28" s="4">
        <v>8</v>
      </c>
      <c r="J28" s="4">
        <v>8</v>
      </c>
      <c r="K28" s="4">
        <v>8</v>
      </c>
      <c r="L28" s="4">
        <v>8</v>
      </c>
      <c r="M28" s="4">
        <v>8</v>
      </c>
      <c r="N28" s="4">
        <v>8</v>
      </c>
      <c r="O28" s="4">
        <v>10</v>
      </c>
    </row>
    <row r="29" spans="1:15" s="7" customFormat="1" ht="30" customHeight="1" thickBot="1" x14ac:dyDescent="0.4">
      <c r="A29" s="6" t="s">
        <v>87</v>
      </c>
      <c r="B29" s="74" t="s">
        <v>106</v>
      </c>
      <c r="C29" s="102"/>
      <c r="D29" s="63">
        <f>I29+J29+K29+L29+M29+N29+O29+P29</f>
        <v>40</v>
      </c>
      <c r="E29" s="64"/>
      <c r="F29" s="5"/>
      <c r="G29" s="5"/>
      <c r="H29" s="4"/>
      <c r="I29" s="4">
        <v>2</v>
      </c>
      <c r="J29" s="4">
        <v>2</v>
      </c>
      <c r="K29" s="4">
        <v>4</v>
      </c>
      <c r="L29" s="4">
        <v>8</v>
      </c>
      <c r="M29" s="4">
        <v>8</v>
      </c>
      <c r="N29" s="4">
        <v>8</v>
      </c>
      <c r="O29" s="4">
        <v>8</v>
      </c>
    </row>
    <row r="30" spans="1:15" s="7" customFormat="1" ht="30" customHeight="1" thickBot="1" x14ac:dyDescent="0.4">
      <c r="A30" s="6" t="s">
        <v>88</v>
      </c>
      <c r="B30" s="74" t="s">
        <v>107</v>
      </c>
      <c r="C30" s="62">
        <f>H30+I30+J30+K30+L30+M30+N30+O30</f>
        <v>6</v>
      </c>
      <c r="D30" s="63"/>
      <c r="E30" s="64"/>
      <c r="F30" s="5"/>
      <c r="G30" s="5"/>
      <c r="H30" s="4">
        <v>2</v>
      </c>
      <c r="I30" s="4">
        <v>2</v>
      </c>
      <c r="J30" s="4">
        <v>2</v>
      </c>
      <c r="K30" s="4"/>
      <c r="L30" s="4"/>
      <c r="M30" s="4"/>
      <c r="N30" s="4"/>
      <c r="O30" s="4"/>
    </row>
    <row r="31" spans="1:15" s="7" customFormat="1" ht="30" customHeight="1" thickBot="1" x14ac:dyDescent="0.4">
      <c r="A31" s="6" t="s">
        <v>89</v>
      </c>
      <c r="B31" s="74" t="s">
        <v>5</v>
      </c>
      <c r="C31" s="62"/>
      <c r="D31" s="63"/>
      <c r="E31" s="64">
        <f>H31+I31+J31+K31+L31+M31+N31+O31</f>
        <v>14</v>
      </c>
      <c r="F31" s="5"/>
      <c r="G31" s="5"/>
      <c r="H31" s="4"/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</row>
    <row r="32" spans="1:15" s="7" customFormat="1" ht="30" customHeight="1" thickBot="1" x14ac:dyDescent="0.4">
      <c r="A32" s="6" t="s">
        <v>90</v>
      </c>
      <c r="B32" s="74" t="s">
        <v>1</v>
      </c>
      <c r="C32" s="65"/>
      <c r="D32" s="103">
        <f>H32+I32+J32+K32+L32+M32+N32+O32</f>
        <v>22</v>
      </c>
      <c r="E32" s="104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  <c r="M32" s="4">
        <v>4</v>
      </c>
      <c r="N32" s="4">
        <v>4</v>
      </c>
      <c r="O32" s="4">
        <v>4</v>
      </c>
    </row>
    <row r="33" spans="1:15" s="7" customFormat="1" ht="30" customHeight="1" thickBot="1" x14ac:dyDescent="0.4">
      <c r="A33" s="6" t="s">
        <v>148</v>
      </c>
      <c r="B33" s="74" t="s">
        <v>109</v>
      </c>
      <c r="C33" s="65"/>
      <c r="D33" s="103">
        <f>H33+I33+J33+K33+L33+M33+N33+O33</f>
        <v>10</v>
      </c>
      <c r="E33" s="104"/>
      <c r="F33" s="5"/>
      <c r="G33" s="5"/>
      <c r="H33" s="4"/>
      <c r="I33" s="4"/>
      <c r="J33" s="4"/>
      <c r="K33" s="4"/>
      <c r="L33" s="4">
        <v>2</v>
      </c>
      <c r="M33" s="4">
        <v>2</v>
      </c>
      <c r="N33" s="4">
        <v>2</v>
      </c>
      <c r="O33" s="4">
        <v>4</v>
      </c>
    </row>
    <row r="34" spans="1:15" s="7" customFormat="1" ht="30" customHeight="1" thickBot="1" x14ac:dyDescent="0.4">
      <c r="A34" s="6" t="s">
        <v>152</v>
      </c>
      <c r="B34" s="74" t="s">
        <v>149</v>
      </c>
      <c r="C34" s="65">
        <f>H34+I34+J34+K34+L34+M34+N34+O34</f>
        <v>36</v>
      </c>
      <c r="D34" s="103"/>
      <c r="E34" s="104"/>
      <c r="F34" s="5"/>
      <c r="G34" s="5"/>
      <c r="H34" s="4"/>
      <c r="I34" s="4"/>
      <c r="J34" s="4"/>
      <c r="K34" s="4"/>
      <c r="L34" s="4">
        <v>9</v>
      </c>
      <c r="M34" s="4">
        <v>9</v>
      </c>
      <c r="N34" s="4">
        <v>9</v>
      </c>
      <c r="O34" s="4">
        <v>9</v>
      </c>
    </row>
    <row r="35" spans="1:15" s="100" customFormat="1" ht="30" customHeight="1" thickBot="1" x14ac:dyDescent="0.4">
      <c r="A35" s="204" t="s">
        <v>103</v>
      </c>
      <c r="B35" s="192"/>
      <c r="C35" s="97"/>
      <c r="D35" s="98"/>
      <c r="E35" s="99"/>
      <c r="F35" s="83"/>
      <c r="G35" s="83"/>
      <c r="H35" s="5">
        <f>SUM(H28:H33)</f>
        <v>8</v>
      </c>
      <c r="I35" s="5">
        <f t="shared" ref="I35:K35" si="2">SUM(I28:I33)</f>
        <v>16</v>
      </c>
      <c r="J35" s="5">
        <f t="shared" si="2"/>
        <v>16</v>
      </c>
      <c r="K35" s="5">
        <f t="shared" si="2"/>
        <v>16</v>
      </c>
      <c r="L35" s="5">
        <f>SUM(L28:L34)</f>
        <v>33</v>
      </c>
      <c r="M35" s="5">
        <f>SUM(M28:M34)</f>
        <v>33</v>
      </c>
      <c r="N35" s="5">
        <f>SUM(N28:N34)</f>
        <v>33</v>
      </c>
      <c r="O35" s="5">
        <f>SUM(O28:O34)</f>
        <v>37</v>
      </c>
    </row>
    <row r="36" spans="1:15" s="7" customFormat="1" ht="30" customHeight="1" thickBot="1" x14ac:dyDescent="0.4">
      <c r="A36" s="91"/>
      <c r="B36" s="92"/>
      <c r="C36" s="93"/>
      <c r="D36" s="94"/>
      <c r="E36" s="95"/>
      <c r="F36" s="19"/>
      <c r="G36" s="19"/>
      <c r="H36" s="21"/>
      <c r="I36" s="21"/>
      <c r="J36" s="21"/>
      <c r="K36" s="21"/>
      <c r="L36" s="21"/>
      <c r="M36" s="21"/>
      <c r="N36" s="21"/>
      <c r="O36" s="96"/>
    </row>
    <row r="37" spans="1:15" s="7" customFormat="1" ht="30" customHeight="1" x14ac:dyDescent="0.35">
      <c r="A37" s="129" t="s">
        <v>91</v>
      </c>
      <c r="B37" s="82" t="s">
        <v>94</v>
      </c>
      <c r="C37" s="205" t="s">
        <v>105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7"/>
    </row>
    <row r="38" spans="1:15" s="7" customFormat="1" ht="30" customHeight="1" x14ac:dyDescent="0.35">
      <c r="A38" s="136" t="s">
        <v>92</v>
      </c>
      <c r="B38" s="80" t="s">
        <v>93</v>
      </c>
      <c r="C38" s="105">
        <f>N38+M38+L38+K38+J38+I38+H38</f>
        <v>7</v>
      </c>
      <c r="D38" s="55"/>
      <c r="E38" s="80"/>
      <c r="F38" s="55"/>
      <c r="G38" s="55"/>
      <c r="H38" s="105">
        <v>1</v>
      </c>
      <c r="I38" s="105">
        <v>1</v>
      </c>
      <c r="J38" s="105">
        <v>1</v>
      </c>
      <c r="K38" s="105">
        <v>1</v>
      </c>
      <c r="L38" s="105">
        <v>1</v>
      </c>
      <c r="M38" s="105">
        <v>1</v>
      </c>
      <c r="N38" s="105">
        <v>1</v>
      </c>
      <c r="O38" s="106"/>
    </row>
    <row r="39" spans="1:15" s="7" customFormat="1" ht="30" customHeight="1" x14ac:dyDescent="0.35">
      <c r="A39" s="136" t="s">
        <v>95</v>
      </c>
      <c r="B39" s="80" t="s">
        <v>96</v>
      </c>
      <c r="C39" s="55">
        <f>C40+C41+C42</f>
        <v>2</v>
      </c>
      <c r="D39" s="55"/>
      <c r="E39" s="80"/>
      <c r="F39" s="55"/>
      <c r="G39" s="55"/>
      <c r="H39" s="105"/>
      <c r="I39" s="105"/>
      <c r="J39" s="105"/>
      <c r="K39" s="105"/>
      <c r="L39" s="105"/>
      <c r="M39" s="105"/>
      <c r="N39" s="105"/>
      <c r="O39" s="106">
        <v>2</v>
      </c>
    </row>
    <row r="40" spans="1:15" s="7" customFormat="1" ht="30" customHeight="1" x14ac:dyDescent="0.35">
      <c r="A40" s="136" t="s">
        <v>97</v>
      </c>
      <c r="B40" s="80" t="s">
        <v>100</v>
      </c>
      <c r="C40" s="55">
        <v>1</v>
      </c>
      <c r="D40" s="55"/>
      <c r="E40" s="80"/>
      <c r="F40" s="55"/>
      <c r="G40" s="55"/>
      <c r="H40" s="63"/>
      <c r="I40" s="63"/>
      <c r="J40" s="63"/>
      <c r="K40" s="63"/>
      <c r="L40" s="63"/>
      <c r="M40" s="63"/>
      <c r="N40" s="63"/>
      <c r="O40" s="64"/>
    </row>
    <row r="41" spans="1:15" s="7" customFormat="1" ht="30" customHeight="1" x14ac:dyDescent="0.35">
      <c r="A41" s="136" t="s">
        <v>98</v>
      </c>
      <c r="B41" s="80" t="s">
        <v>1</v>
      </c>
      <c r="C41" s="55">
        <v>0.5</v>
      </c>
      <c r="D41" s="55"/>
      <c r="E41" s="80"/>
      <c r="F41" s="55"/>
      <c r="G41" s="55"/>
      <c r="H41" s="63"/>
      <c r="I41" s="63"/>
      <c r="J41" s="63"/>
      <c r="K41" s="63"/>
      <c r="L41" s="63"/>
      <c r="M41" s="63"/>
      <c r="N41" s="63"/>
      <c r="O41" s="64"/>
    </row>
    <row r="42" spans="1:15" s="7" customFormat="1" ht="30" customHeight="1" thickBot="1" x14ac:dyDescent="0.4">
      <c r="A42" s="137" t="s">
        <v>99</v>
      </c>
      <c r="B42" s="110" t="s">
        <v>51</v>
      </c>
      <c r="C42" s="111">
        <v>0.5</v>
      </c>
      <c r="D42" s="111"/>
      <c r="E42" s="110"/>
      <c r="F42" s="111"/>
      <c r="G42" s="111"/>
      <c r="H42" s="101"/>
      <c r="I42" s="101"/>
      <c r="J42" s="101"/>
      <c r="K42" s="101"/>
      <c r="L42" s="101"/>
      <c r="M42" s="101"/>
      <c r="N42" s="101"/>
      <c r="O42" s="112"/>
    </row>
    <row r="43" spans="1:15" s="7" customFormat="1" ht="30" customHeight="1" thickBot="1" x14ac:dyDescent="0.4">
      <c r="A43" s="208" t="s">
        <v>104</v>
      </c>
      <c r="B43" s="209"/>
      <c r="C43" s="113">
        <v>8</v>
      </c>
      <c r="D43" s="114"/>
      <c r="E43" s="115"/>
      <c r="F43" s="114"/>
      <c r="G43" s="114"/>
      <c r="H43" s="116"/>
      <c r="I43" s="116"/>
      <c r="J43" s="116"/>
      <c r="K43" s="116"/>
      <c r="L43" s="116"/>
      <c r="M43" s="116"/>
      <c r="N43" s="116"/>
      <c r="O43" s="117"/>
    </row>
    <row r="44" spans="1:15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  <c r="M44" s="21"/>
      <c r="N44" s="19"/>
      <c r="O44" s="19"/>
    </row>
    <row r="45" spans="1:15" ht="18" x14ac:dyDescent="0.3">
      <c r="A45" s="165"/>
      <c r="B45" s="165"/>
      <c r="C45" s="19"/>
      <c r="D45" s="20"/>
      <c r="E45" s="23"/>
      <c r="F45" s="19"/>
      <c r="G45" s="20"/>
      <c r="H45" s="23"/>
      <c r="I45" s="19"/>
      <c r="J45" s="19"/>
      <c r="K45" s="19"/>
      <c r="L45" s="19"/>
      <c r="M45" s="19"/>
      <c r="N45" s="19"/>
      <c r="O45" s="19"/>
    </row>
    <row r="46" spans="1:15" ht="40.049999999999997" customHeight="1" x14ac:dyDescent="0.3">
      <c r="A46" s="22"/>
      <c r="B46" s="23"/>
      <c r="C46" s="19"/>
      <c r="D46" s="20"/>
      <c r="E46" s="21"/>
      <c r="F46" s="19"/>
      <c r="G46" s="20"/>
      <c r="H46" s="21"/>
      <c r="I46" s="21"/>
      <c r="J46" s="21"/>
      <c r="K46" s="21"/>
      <c r="L46" s="21"/>
      <c r="M46" s="21"/>
      <c r="N46" s="19"/>
      <c r="O46" s="19"/>
    </row>
    <row r="47" spans="1:15" ht="40.049999999999997" customHeight="1" x14ac:dyDescent="0.3">
      <c r="A47" s="19"/>
      <c r="B47" s="24"/>
      <c r="C47" s="25"/>
      <c r="D47" s="20"/>
      <c r="E47" s="25"/>
      <c r="F47" s="25"/>
      <c r="G47" s="20"/>
      <c r="H47" s="25"/>
      <c r="I47" s="25"/>
      <c r="J47" s="25"/>
      <c r="K47" s="25"/>
      <c r="L47" s="25"/>
      <c r="M47" s="25"/>
      <c r="N47" s="25"/>
      <c r="O47" s="25"/>
    </row>
  </sheetData>
  <mergeCells count="27">
    <mergeCell ref="A6:A7"/>
    <mergeCell ref="B6:B7"/>
    <mergeCell ref="C6:E7"/>
    <mergeCell ref="A2:O2"/>
    <mergeCell ref="A3:A4"/>
    <mergeCell ref="B3:B4"/>
    <mergeCell ref="C3:E3"/>
    <mergeCell ref="F3:G3"/>
    <mergeCell ref="H3:O3"/>
    <mergeCell ref="F6:F7"/>
    <mergeCell ref="G6:G7"/>
    <mergeCell ref="H6:O6"/>
    <mergeCell ref="C8:E8"/>
    <mergeCell ref="H8:O8"/>
    <mergeCell ref="C9:E9"/>
    <mergeCell ref="C14:E14"/>
    <mergeCell ref="A18:B18"/>
    <mergeCell ref="C18:E18"/>
    <mergeCell ref="C19:E19"/>
    <mergeCell ref="C37:O37"/>
    <mergeCell ref="A43:B43"/>
    <mergeCell ref="A45:B45"/>
    <mergeCell ref="A25:B25"/>
    <mergeCell ref="C25:E25"/>
    <mergeCell ref="C27:E27"/>
    <mergeCell ref="H27:O27"/>
    <mergeCell ref="A35:B35"/>
  </mergeCells>
  <pageMargins left="0.51181102362204722" right="0.51181102362204722" top="0.35433070866141736" bottom="0.35433070866141736" header="0.11811023622047245" footer="0.11811023622047245"/>
  <pageSetup paperSize="9" scale="67" orientation="landscape" r:id="rId1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topLeftCell="A4" zoomScale="60" zoomScaleNormal="100" workbookViewId="0">
      <selection activeCell="B10" sqref="B10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64" t="s">
        <v>150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55.8" customHeight="1" thickBot="1" x14ac:dyDescent="0.35">
      <c r="A3" s="166" t="s">
        <v>56</v>
      </c>
      <c r="B3" s="168" t="s">
        <v>52</v>
      </c>
      <c r="C3" s="172" t="s">
        <v>80</v>
      </c>
      <c r="D3" s="174"/>
      <c r="E3" s="173"/>
      <c r="F3" s="172" t="s">
        <v>60</v>
      </c>
      <c r="G3" s="173"/>
      <c r="H3" s="170" t="s">
        <v>63</v>
      </c>
      <c r="I3" s="171"/>
      <c r="J3" s="171"/>
      <c r="K3" s="171"/>
      <c r="L3" s="171"/>
      <c r="M3" s="171"/>
      <c r="N3" s="171"/>
      <c r="O3" s="171"/>
    </row>
    <row r="4" spans="1:15" ht="73.2" customHeight="1" thickBot="1" x14ac:dyDescent="0.35">
      <c r="A4" s="167"/>
      <c r="B4" s="169"/>
      <c r="C4" s="44" t="s">
        <v>169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181"/>
      <c r="B6" s="215" t="s">
        <v>53</v>
      </c>
      <c r="C6" s="183">
        <f>C8+C19</f>
        <v>2219.5</v>
      </c>
      <c r="D6" s="184"/>
      <c r="E6" s="185"/>
      <c r="F6" s="181"/>
      <c r="G6" s="181"/>
      <c r="H6" s="177" t="s">
        <v>62</v>
      </c>
      <c r="I6" s="178"/>
      <c r="J6" s="178"/>
      <c r="K6" s="178"/>
      <c r="L6" s="178"/>
      <c r="M6" s="178"/>
      <c r="N6" s="178"/>
      <c r="O6" s="178"/>
    </row>
    <row r="7" spans="1:15" ht="19.2" customHeight="1" thickBot="1" x14ac:dyDescent="0.35">
      <c r="A7" s="182"/>
      <c r="B7" s="216"/>
      <c r="C7" s="186"/>
      <c r="D7" s="187"/>
      <c r="E7" s="188"/>
      <c r="F7" s="189"/>
      <c r="G7" s="189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09" t="s">
        <v>54</v>
      </c>
      <c r="C8" s="190">
        <f>C18+C27</f>
        <v>1775</v>
      </c>
      <c r="D8" s="191"/>
      <c r="E8" s="192"/>
      <c r="F8" s="18"/>
      <c r="G8" s="3"/>
      <c r="H8" s="175" t="s">
        <v>61</v>
      </c>
      <c r="I8" s="176"/>
      <c r="J8" s="176"/>
      <c r="K8" s="176"/>
      <c r="L8" s="176"/>
      <c r="M8" s="176"/>
      <c r="N8" s="176"/>
      <c r="O8" s="176"/>
    </row>
    <row r="9" spans="1:15" ht="30" customHeight="1" thickBot="1" x14ac:dyDescent="0.35">
      <c r="A9" s="125" t="s">
        <v>55</v>
      </c>
      <c r="B9" s="125" t="s">
        <v>12</v>
      </c>
      <c r="C9" s="190">
        <f>C13+D11+E10+E12</f>
        <v>921</v>
      </c>
      <c r="D9" s="191"/>
      <c r="E9" s="19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124" t="s">
        <v>7</v>
      </c>
      <c r="C10" s="68"/>
      <c r="D10" s="69"/>
      <c r="E10" s="61">
        <f>H10*H7+I10*I7+J10*J7+K10*K7+L10*L7+M10*M7+N10*N7+O10*O7</f>
        <v>559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</v>
      </c>
      <c r="N10" s="28">
        <v>2</v>
      </c>
      <c r="O10" s="28">
        <v>3</v>
      </c>
    </row>
    <row r="11" spans="1:15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K11*K7+L11*L7+M11*M7+N11*N7+O11*O7</f>
        <v>165</v>
      </c>
      <c r="E11" s="64"/>
      <c r="F11" s="38" t="s">
        <v>23</v>
      </c>
      <c r="G11" s="38"/>
      <c r="H11" s="28"/>
      <c r="I11" s="28"/>
      <c r="J11" s="28"/>
      <c r="K11" s="28">
        <v>1</v>
      </c>
      <c r="L11" s="28">
        <v>1</v>
      </c>
      <c r="M11" s="28">
        <v>1</v>
      </c>
      <c r="N11" s="28">
        <v>1</v>
      </c>
      <c r="O11" s="28">
        <v>1</v>
      </c>
    </row>
    <row r="12" spans="1:15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N12*N7+M12*M7+L12*L7+K12*K7+O12*O7</f>
        <v>99</v>
      </c>
      <c r="F12" s="38" t="s">
        <v>24</v>
      </c>
      <c r="G12" s="38"/>
      <c r="H12" s="28"/>
      <c r="I12" s="28"/>
      <c r="J12" s="28"/>
      <c r="K12" s="28">
        <v>0.5</v>
      </c>
      <c r="L12" s="28">
        <v>0.5</v>
      </c>
      <c r="M12" s="28">
        <v>0.5</v>
      </c>
      <c r="N12" s="28">
        <v>0.5</v>
      </c>
      <c r="O12" s="28">
        <v>1</v>
      </c>
    </row>
    <row r="13" spans="1:15" s="7" customFormat="1" ht="30" customHeight="1" thickBot="1" x14ac:dyDescent="0.4">
      <c r="A13" s="6" t="s">
        <v>74</v>
      </c>
      <c r="B13" s="130" t="s">
        <v>15</v>
      </c>
      <c r="C13" s="72">
        <f>H13*H7+I13*I7+J13*J7+K13*K7+L13*L7+M13*M7+N13*N7+O13*O7</f>
        <v>98</v>
      </c>
      <c r="D13" s="73"/>
      <c r="E13" s="67"/>
      <c r="F13" s="38" t="s">
        <v>16</v>
      </c>
      <c r="G13" s="38"/>
      <c r="H13" s="28">
        <v>1</v>
      </c>
      <c r="I13" s="28">
        <v>1</v>
      </c>
      <c r="J13" s="28">
        <v>1</v>
      </c>
      <c r="K13" s="28"/>
      <c r="L13" s="28"/>
      <c r="M13" s="28"/>
      <c r="N13" s="28"/>
      <c r="O13" s="28"/>
    </row>
    <row r="14" spans="1:15" ht="30" customHeight="1" thickBot="1" x14ac:dyDescent="0.35">
      <c r="A14" s="125" t="s">
        <v>75</v>
      </c>
      <c r="B14" s="125" t="s">
        <v>0</v>
      </c>
      <c r="C14" s="195">
        <f>D15+D16+D17</f>
        <v>658</v>
      </c>
      <c r="D14" s="196"/>
      <c r="E14" s="197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H15*H7+I15*I7+J15*J7+K15*K7+L15*L7+M15*M7+N15*N7+O15*O7</f>
        <v>378.5</v>
      </c>
      <c r="E15" s="61"/>
      <c r="F15" s="41" t="s">
        <v>25</v>
      </c>
      <c r="G15" s="42">
        <v>10</v>
      </c>
      <c r="H15" s="28">
        <v>1</v>
      </c>
      <c r="I15" s="28">
        <v>1.5</v>
      </c>
      <c r="J15" s="28">
        <v>1.5</v>
      </c>
      <c r="K15" s="28">
        <v>1.5</v>
      </c>
      <c r="L15" s="28">
        <v>1.5</v>
      </c>
      <c r="M15" s="28">
        <v>1.5</v>
      </c>
      <c r="N15" s="28">
        <v>1.5</v>
      </c>
      <c r="O15" s="28">
        <v>1.5</v>
      </c>
    </row>
    <row r="16" spans="1:15" s="7" customFormat="1" ht="30" customHeight="1" thickBot="1" x14ac:dyDescent="0.4">
      <c r="A16" s="6" t="s">
        <v>77</v>
      </c>
      <c r="B16" s="124" t="s">
        <v>18</v>
      </c>
      <c r="C16" s="62"/>
      <c r="D16" s="63">
        <f>H16*H7+I16*I7+J16*J7</f>
        <v>98</v>
      </c>
      <c r="E16" s="64"/>
      <c r="F16" s="42">
        <v>6</v>
      </c>
      <c r="G16" s="42"/>
      <c r="H16" s="28">
        <v>1</v>
      </c>
      <c r="I16" s="28">
        <v>1</v>
      </c>
      <c r="J16" s="28">
        <v>1</v>
      </c>
      <c r="K16" s="28"/>
      <c r="L16" s="28"/>
      <c r="M16" s="28"/>
      <c r="N16" s="28"/>
      <c r="O16" s="28"/>
    </row>
    <row r="17" spans="1:15" s="7" customFormat="1" ht="30" customHeight="1" thickBot="1" x14ac:dyDescent="0.4">
      <c r="A17" s="6" t="s">
        <v>78</v>
      </c>
      <c r="B17" s="43" t="s">
        <v>51</v>
      </c>
      <c r="C17" s="65"/>
      <c r="D17" s="66">
        <f>K17*K7+L17*L7+M17*M7+N17*N7+O17*O7</f>
        <v>181.5</v>
      </c>
      <c r="E17" s="67"/>
      <c r="F17" s="41" t="s">
        <v>26</v>
      </c>
      <c r="G17" s="42">
        <v>14</v>
      </c>
      <c r="H17" s="28"/>
      <c r="I17" s="28"/>
      <c r="J17" s="28"/>
      <c r="K17" s="28">
        <v>1</v>
      </c>
      <c r="L17" s="28">
        <v>1</v>
      </c>
      <c r="M17" s="28">
        <v>1</v>
      </c>
      <c r="N17" s="28">
        <v>1</v>
      </c>
      <c r="O17" s="28">
        <v>1.5</v>
      </c>
    </row>
    <row r="18" spans="1:15" s="7" customFormat="1" ht="30" customHeight="1" thickBot="1" x14ac:dyDescent="0.4">
      <c r="A18" s="208" t="s">
        <v>79</v>
      </c>
      <c r="B18" s="197"/>
      <c r="C18" s="195">
        <f>C14+C9</f>
        <v>1579</v>
      </c>
      <c r="D18" s="198"/>
      <c r="E18" s="199"/>
      <c r="F18" s="41"/>
      <c r="G18" s="42"/>
      <c r="H18" s="52">
        <f>SUM(H10:H17)</f>
        <v>5</v>
      </c>
      <c r="I18" s="52">
        <f t="shared" ref="I18:O18" si="0">SUM(I10:I17)</f>
        <v>5.5</v>
      </c>
      <c r="J18" s="52">
        <f t="shared" si="0"/>
        <v>5.5</v>
      </c>
      <c r="K18" s="52">
        <f t="shared" si="0"/>
        <v>6</v>
      </c>
      <c r="L18" s="52">
        <f t="shared" si="0"/>
        <v>6</v>
      </c>
      <c r="M18" s="52">
        <f t="shared" si="0"/>
        <v>6</v>
      </c>
      <c r="N18" s="52">
        <f t="shared" si="0"/>
        <v>6</v>
      </c>
      <c r="O18" s="52">
        <f t="shared" si="0"/>
        <v>8</v>
      </c>
    </row>
    <row r="19" spans="1:15" ht="30" customHeight="1" thickBot="1" x14ac:dyDescent="0.35">
      <c r="A19" s="126" t="s">
        <v>81</v>
      </c>
      <c r="B19" s="108" t="s">
        <v>2</v>
      </c>
      <c r="C19" s="190">
        <f>D23+D24+C21+E22+D20</f>
        <v>444.5</v>
      </c>
      <c r="D19" s="191"/>
      <c r="E19" s="192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30" customHeight="1" thickBot="1" x14ac:dyDescent="0.35">
      <c r="A20" s="6" t="s">
        <v>153</v>
      </c>
      <c r="B20" s="144" t="s">
        <v>172</v>
      </c>
      <c r="C20" s="54"/>
      <c r="D20" s="55">
        <f>H20*H7</f>
        <v>16</v>
      </c>
      <c r="E20" s="56"/>
      <c r="F20" s="1"/>
      <c r="G20" s="1"/>
      <c r="H20" s="1">
        <v>0.5</v>
      </c>
      <c r="I20" s="1"/>
      <c r="J20" s="1"/>
      <c r="K20" s="1"/>
      <c r="L20" s="1"/>
      <c r="M20" s="1"/>
      <c r="N20" s="1"/>
      <c r="O20" s="1"/>
    </row>
    <row r="21" spans="1:15" s="7" customFormat="1" ht="30" customHeight="1" thickBot="1" x14ac:dyDescent="0.4">
      <c r="A21" s="6" t="s">
        <v>154</v>
      </c>
      <c r="B21" s="124" t="s">
        <v>27</v>
      </c>
      <c r="C21" s="122">
        <f>L21*L7+M21*M7+N21*N7+O21*O7</f>
        <v>264</v>
      </c>
      <c r="D21" s="120"/>
      <c r="E21" s="121"/>
      <c r="F21" s="2"/>
      <c r="G21" s="2"/>
      <c r="H21" s="4"/>
      <c r="I21" s="4"/>
      <c r="J21" s="4"/>
      <c r="K21" s="4"/>
      <c r="L21" s="4">
        <v>2</v>
      </c>
      <c r="M21" s="4">
        <v>2</v>
      </c>
      <c r="N21" s="4">
        <v>2</v>
      </c>
      <c r="O21" s="4">
        <v>2</v>
      </c>
    </row>
    <row r="22" spans="1:15" s="7" customFormat="1" ht="30" customHeight="1" thickBot="1" x14ac:dyDescent="0.4">
      <c r="A22" s="6" t="s">
        <v>155</v>
      </c>
      <c r="B22" s="124" t="s">
        <v>5</v>
      </c>
      <c r="C22" s="122"/>
      <c r="D22" s="120"/>
      <c r="E22" s="123">
        <f>H22*H7+I22*I7+J22*J7+K22*K7+L22*L7+M22*M7+N22*N7+O22*O7</f>
        <v>66</v>
      </c>
      <c r="F22" s="2"/>
      <c r="G22" s="2"/>
      <c r="H22" s="4"/>
      <c r="I22" s="4"/>
      <c r="J22" s="4"/>
      <c r="K22" s="4">
        <v>0.5</v>
      </c>
      <c r="L22" s="4">
        <v>0.5</v>
      </c>
      <c r="M22" s="4">
        <v>0.5</v>
      </c>
      <c r="N22" s="4">
        <v>0.5</v>
      </c>
      <c r="O22" s="4"/>
    </row>
    <row r="23" spans="1:15" s="7" customFormat="1" ht="30" customHeight="1" thickBot="1" x14ac:dyDescent="0.4">
      <c r="A23" s="6" t="s">
        <v>82</v>
      </c>
      <c r="B23" s="39" t="s">
        <v>3</v>
      </c>
      <c r="C23" s="54"/>
      <c r="D23" s="55">
        <f>O23*O7</f>
        <v>16.5</v>
      </c>
      <c r="E23" s="56"/>
      <c r="F23" s="26">
        <v>16</v>
      </c>
      <c r="G23" s="2"/>
      <c r="H23" s="2"/>
      <c r="I23" s="4"/>
      <c r="J23" s="4"/>
      <c r="K23" s="4"/>
      <c r="L23" s="4"/>
      <c r="M23" s="4"/>
      <c r="N23" s="4"/>
      <c r="O23" s="4">
        <v>0.5</v>
      </c>
    </row>
    <row r="24" spans="1:15" s="7" customFormat="1" ht="30" customHeight="1" thickBot="1" x14ac:dyDescent="0.4">
      <c r="A24" s="6" t="s">
        <v>171</v>
      </c>
      <c r="B24" s="43" t="s">
        <v>19</v>
      </c>
      <c r="C24" s="57"/>
      <c r="D24" s="58">
        <f>I24*I7+J24*J7+H24*H7</f>
        <v>82</v>
      </c>
      <c r="E24" s="59"/>
      <c r="F24" s="2"/>
      <c r="G24" s="2"/>
      <c r="H24" s="2">
        <v>0.5</v>
      </c>
      <c r="I24" s="4">
        <v>1</v>
      </c>
      <c r="J24" s="4">
        <v>1</v>
      </c>
      <c r="K24" s="4"/>
      <c r="L24" s="4"/>
      <c r="M24" s="4"/>
      <c r="N24" s="4"/>
      <c r="O24" s="4"/>
    </row>
    <row r="25" spans="1:15" s="7" customFormat="1" ht="30" customHeight="1" thickBot="1" x14ac:dyDescent="0.4">
      <c r="A25" s="200" t="s">
        <v>83</v>
      </c>
      <c r="B25" s="185"/>
      <c r="C25" s="183">
        <f>C18+C19</f>
        <v>2023.5</v>
      </c>
      <c r="D25" s="184"/>
      <c r="E25" s="185"/>
      <c r="F25" s="76"/>
      <c r="G25" s="76"/>
      <c r="H25" s="77">
        <f>H18+H23+H24+H21+H22+H20</f>
        <v>6</v>
      </c>
      <c r="I25" s="77">
        <f t="shared" ref="I25:O25" si="1">I18+I23+I24+I21+I22+I20</f>
        <v>6.5</v>
      </c>
      <c r="J25" s="77">
        <f t="shared" si="1"/>
        <v>6.5</v>
      </c>
      <c r="K25" s="77">
        <f t="shared" si="1"/>
        <v>6.5</v>
      </c>
      <c r="L25" s="77">
        <f t="shared" si="1"/>
        <v>8.5</v>
      </c>
      <c r="M25" s="77">
        <f t="shared" si="1"/>
        <v>8.5</v>
      </c>
      <c r="N25" s="77">
        <f t="shared" si="1"/>
        <v>8.5</v>
      </c>
      <c r="O25" s="77">
        <f t="shared" si="1"/>
        <v>10.5</v>
      </c>
    </row>
    <row r="26" spans="1:15" s="7" customFormat="1" ht="30" customHeight="1" thickBot="1" x14ac:dyDescent="0.4">
      <c r="A26" s="84"/>
      <c r="B26" s="85"/>
      <c r="C26" s="86"/>
      <c r="D26" s="87"/>
      <c r="E26" s="85"/>
      <c r="F26" s="88"/>
      <c r="G26" s="88"/>
      <c r="H26" s="89"/>
      <c r="I26" s="89"/>
      <c r="J26" s="89"/>
      <c r="K26" s="89"/>
      <c r="L26" s="89"/>
      <c r="M26" s="89"/>
      <c r="N26" s="89"/>
      <c r="O26" s="89"/>
    </row>
    <row r="27" spans="1:15" s="7" customFormat="1" ht="29.4" customHeight="1" thickTop="1" thickBot="1" x14ac:dyDescent="0.4">
      <c r="A27" s="128" t="s">
        <v>84</v>
      </c>
      <c r="B27" s="107" t="s">
        <v>85</v>
      </c>
      <c r="C27" s="201">
        <f>C30+D32+E31+D29+E28+D33+C34</f>
        <v>196</v>
      </c>
      <c r="D27" s="202"/>
      <c r="E27" s="203"/>
      <c r="F27" s="79"/>
      <c r="G27" s="79"/>
      <c r="H27" s="175" t="s">
        <v>102</v>
      </c>
      <c r="I27" s="176"/>
      <c r="J27" s="176"/>
      <c r="K27" s="176"/>
      <c r="L27" s="176"/>
      <c r="M27" s="176"/>
      <c r="N27" s="176"/>
      <c r="O27" s="176"/>
    </row>
    <row r="28" spans="1:15" s="7" customFormat="1" ht="30" customHeight="1" thickBot="1" x14ac:dyDescent="0.4">
      <c r="A28" s="6" t="s">
        <v>86</v>
      </c>
      <c r="B28" s="74" t="s">
        <v>7</v>
      </c>
      <c r="C28" s="60"/>
      <c r="D28" s="53"/>
      <c r="E28" s="61">
        <f>H28+I28+J28+K28+L28+M28+N28+O28</f>
        <v>64</v>
      </c>
      <c r="F28" s="5"/>
      <c r="G28" s="5"/>
      <c r="H28" s="4">
        <v>6</v>
      </c>
      <c r="I28" s="4">
        <v>8</v>
      </c>
      <c r="J28" s="4">
        <v>8</v>
      </c>
      <c r="K28" s="4">
        <v>8</v>
      </c>
      <c r="L28" s="4">
        <v>8</v>
      </c>
      <c r="M28" s="4">
        <v>8</v>
      </c>
      <c r="N28" s="4">
        <v>8</v>
      </c>
      <c r="O28" s="4">
        <v>10</v>
      </c>
    </row>
    <row r="29" spans="1:15" s="7" customFormat="1" ht="30" customHeight="1" thickBot="1" x14ac:dyDescent="0.4">
      <c r="A29" s="6" t="s">
        <v>87</v>
      </c>
      <c r="B29" s="74" t="s">
        <v>106</v>
      </c>
      <c r="C29" s="102"/>
      <c r="D29" s="63">
        <f>I29+J29+K29+L29+M29+N29+O29+P29</f>
        <v>44</v>
      </c>
      <c r="E29" s="64"/>
      <c r="F29" s="5"/>
      <c r="G29" s="5"/>
      <c r="H29" s="4"/>
      <c r="I29" s="4">
        <v>4</v>
      </c>
      <c r="J29" s="4">
        <v>4</v>
      </c>
      <c r="K29" s="4">
        <v>4</v>
      </c>
      <c r="L29" s="4">
        <v>8</v>
      </c>
      <c r="M29" s="4">
        <v>8</v>
      </c>
      <c r="N29" s="4">
        <v>8</v>
      </c>
      <c r="O29" s="4">
        <v>8</v>
      </c>
    </row>
    <row r="30" spans="1:15" s="7" customFormat="1" ht="30" customHeight="1" thickBot="1" x14ac:dyDescent="0.4">
      <c r="A30" s="6" t="s">
        <v>88</v>
      </c>
      <c r="B30" s="74" t="s">
        <v>107</v>
      </c>
      <c r="C30" s="62">
        <f>H30+I30+J30+K30+L30+M30+N30+O30</f>
        <v>6</v>
      </c>
      <c r="D30" s="63"/>
      <c r="E30" s="64"/>
      <c r="F30" s="5"/>
      <c r="G30" s="5"/>
      <c r="H30" s="4">
        <v>2</v>
      </c>
      <c r="I30" s="4">
        <v>2</v>
      </c>
      <c r="J30" s="4">
        <v>2</v>
      </c>
      <c r="K30" s="4"/>
      <c r="L30" s="4"/>
      <c r="M30" s="4"/>
      <c r="N30" s="4"/>
      <c r="O30" s="4"/>
    </row>
    <row r="31" spans="1:15" s="7" customFormat="1" ht="30" customHeight="1" thickBot="1" x14ac:dyDescent="0.4">
      <c r="A31" s="6" t="s">
        <v>89</v>
      </c>
      <c r="B31" s="74" t="s">
        <v>5</v>
      </c>
      <c r="C31" s="62"/>
      <c r="D31" s="63"/>
      <c r="E31" s="64">
        <f>H31+I31+J31+K31+L31+M31+N31+O31</f>
        <v>14</v>
      </c>
      <c r="F31" s="5"/>
      <c r="G31" s="5"/>
      <c r="H31" s="4"/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</row>
    <row r="32" spans="1:15" s="7" customFormat="1" ht="30" customHeight="1" thickBot="1" x14ac:dyDescent="0.4">
      <c r="A32" s="6" t="s">
        <v>90</v>
      </c>
      <c r="B32" s="75" t="s">
        <v>1</v>
      </c>
      <c r="C32" s="65"/>
      <c r="D32" s="103">
        <f>H32+I32+J32+K32+L32+M32+N32+O32</f>
        <v>22</v>
      </c>
      <c r="E32" s="104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  <c r="M32" s="4">
        <v>4</v>
      </c>
      <c r="N32" s="4">
        <v>4</v>
      </c>
      <c r="O32" s="4">
        <v>4</v>
      </c>
    </row>
    <row r="33" spans="1:15" s="7" customFormat="1" ht="30" customHeight="1" thickBot="1" x14ac:dyDescent="0.4">
      <c r="A33" s="6" t="s">
        <v>148</v>
      </c>
      <c r="B33" s="75" t="s">
        <v>109</v>
      </c>
      <c r="C33" s="65"/>
      <c r="D33" s="103">
        <f>H33+I33+J33+K33+L33+M33+N33+O33</f>
        <v>10</v>
      </c>
      <c r="E33" s="104"/>
      <c r="F33" s="5"/>
      <c r="G33" s="5"/>
      <c r="H33" s="4"/>
      <c r="I33" s="4"/>
      <c r="J33" s="4"/>
      <c r="K33" s="4"/>
      <c r="L33" s="4">
        <v>2</v>
      </c>
      <c r="M33" s="4">
        <v>2</v>
      </c>
      <c r="N33" s="4">
        <v>2</v>
      </c>
      <c r="O33" s="4">
        <v>4</v>
      </c>
    </row>
    <row r="34" spans="1:15" s="7" customFormat="1" ht="30" customHeight="1" thickBot="1" x14ac:dyDescent="0.4">
      <c r="A34" s="6" t="s">
        <v>152</v>
      </c>
      <c r="B34" s="75" t="s">
        <v>149</v>
      </c>
      <c r="C34" s="65">
        <f>H34+I34+J34+K34+L34+M34+N34+O34</f>
        <v>36</v>
      </c>
      <c r="D34" s="103"/>
      <c r="E34" s="104"/>
      <c r="F34" s="5"/>
      <c r="G34" s="5"/>
      <c r="H34" s="4"/>
      <c r="I34" s="4"/>
      <c r="J34" s="4"/>
      <c r="K34" s="4"/>
      <c r="L34" s="4">
        <v>9</v>
      </c>
      <c r="M34" s="4">
        <v>9</v>
      </c>
      <c r="N34" s="4">
        <v>9</v>
      </c>
      <c r="O34" s="4">
        <v>9</v>
      </c>
    </row>
    <row r="35" spans="1:15" s="100" customFormat="1" ht="30" customHeight="1" thickBot="1" x14ac:dyDescent="0.4">
      <c r="A35" s="204" t="s">
        <v>103</v>
      </c>
      <c r="B35" s="192"/>
      <c r="C35" s="97"/>
      <c r="D35" s="98"/>
      <c r="E35" s="99"/>
      <c r="F35" s="83"/>
      <c r="G35" s="83"/>
      <c r="H35" s="5">
        <f>SUM(H28:H33)</f>
        <v>8</v>
      </c>
      <c r="I35" s="5">
        <f t="shared" ref="I35:K35" si="2">SUM(I28:I33)</f>
        <v>18</v>
      </c>
      <c r="J35" s="5">
        <f t="shared" si="2"/>
        <v>18</v>
      </c>
      <c r="K35" s="5">
        <f t="shared" si="2"/>
        <v>16</v>
      </c>
      <c r="L35" s="5">
        <f>SUM(L28:L34)</f>
        <v>33</v>
      </c>
      <c r="M35" s="5">
        <f>SUM(M28:M34)</f>
        <v>33</v>
      </c>
      <c r="N35" s="5">
        <f>SUM(N28:N34)</f>
        <v>33</v>
      </c>
      <c r="O35" s="5">
        <f>SUM(O28:O34)</f>
        <v>37</v>
      </c>
    </row>
    <row r="36" spans="1:15" s="7" customFormat="1" ht="30" customHeight="1" thickBot="1" x14ac:dyDescent="0.4">
      <c r="A36" s="91"/>
      <c r="B36" s="92"/>
      <c r="C36" s="93"/>
      <c r="D36" s="94"/>
      <c r="E36" s="95"/>
      <c r="F36" s="19"/>
      <c r="G36" s="19"/>
      <c r="H36" s="21"/>
      <c r="I36" s="21"/>
      <c r="J36" s="21"/>
      <c r="K36" s="21"/>
      <c r="L36" s="21"/>
      <c r="M36" s="21"/>
      <c r="N36" s="21"/>
      <c r="O36" s="96"/>
    </row>
    <row r="37" spans="1:15" s="7" customFormat="1" ht="30" customHeight="1" x14ac:dyDescent="0.35">
      <c r="A37" s="129" t="s">
        <v>91</v>
      </c>
      <c r="B37" s="82" t="s">
        <v>94</v>
      </c>
      <c r="C37" s="205" t="s">
        <v>105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7"/>
    </row>
    <row r="38" spans="1:15" s="7" customFormat="1" ht="30" customHeight="1" x14ac:dyDescent="0.35">
      <c r="A38" s="136" t="s">
        <v>92</v>
      </c>
      <c r="B38" s="80" t="s">
        <v>93</v>
      </c>
      <c r="C38" s="105">
        <f>N38+M38+L38+K38+J38+I38+H38</f>
        <v>7</v>
      </c>
      <c r="D38" s="55"/>
      <c r="E38" s="80"/>
      <c r="F38" s="55"/>
      <c r="G38" s="55"/>
      <c r="H38" s="105">
        <v>1</v>
      </c>
      <c r="I38" s="105">
        <v>1</v>
      </c>
      <c r="J38" s="105">
        <v>1</v>
      </c>
      <c r="K38" s="105">
        <v>1</v>
      </c>
      <c r="L38" s="105">
        <v>1</v>
      </c>
      <c r="M38" s="105">
        <v>1</v>
      </c>
      <c r="N38" s="105">
        <v>1</v>
      </c>
      <c r="O38" s="106"/>
    </row>
    <row r="39" spans="1:15" s="7" customFormat="1" ht="30" customHeight="1" x14ac:dyDescent="0.35">
      <c r="A39" s="136" t="s">
        <v>95</v>
      </c>
      <c r="B39" s="80" t="s">
        <v>96</v>
      </c>
      <c r="C39" s="55">
        <f>C40+C41+C42</f>
        <v>2</v>
      </c>
      <c r="D39" s="55"/>
      <c r="E39" s="80"/>
      <c r="F39" s="55"/>
      <c r="G39" s="55"/>
      <c r="H39" s="105"/>
      <c r="I39" s="105"/>
      <c r="J39" s="105"/>
      <c r="K39" s="105"/>
      <c r="L39" s="105"/>
      <c r="M39" s="105"/>
      <c r="N39" s="105"/>
      <c r="O39" s="106">
        <v>2</v>
      </c>
    </row>
    <row r="40" spans="1:15" s="7" customFormat="1" ht="30" customHeight="1" x14ac:dyDescent="0.35">
      <c r="A40" s="136" t="s">
        <v>97</v>
      </c>
      <c r="B40" s="80" t="s">
        <v>100</v>
      </c>
      <c r="C40" s="55">
        <v>1</v>
      </c>
      <c r="D40" s="55"/>
      <c r="E40" s="80"/>
      <c r="F40" s="55"/>
      <c r="G40" s="55"/>
      <c r="H40" s="63"/>
      <c r="I40" s="63"/>
      <c r="J40" s="63"/>
      <c r="K40" s="63"/>
      <c r="L40" s="63"/>
      <c r="M40" s="63"/>
      <c r="N40" s="63"/>
      <c r="O40" s="64"/>
    </row>
    <row r="41" spans="1:15" s="7" customFormat="1" ht="30" customHeight="1" x14ac:dyDescent="0.35">
      <c r="A41" s="136" t="s">
        <v>98</v>
      </c>
      <c r="B41" s="80" t="s">
        <v>1</v>
      </c>
      <c r="C41" s="55">
        <v>0.5</v>
      </c>
      <c r="D41" s="55"/>
      <c r="E41" s="80"/>
      <c r="F41" s="55"/>
      <c r="G41" s="55"/>
      <c r="H41" s="63"/>
      <c r="I41" s="63"/>
      <c r="J41" s="63"/>
      <c r="K41" s="63"/>
      <c r="L41" s="63"/>
      <c r="M41" s="63"/>
      <c r="N41" s="63"/>
      <c r="O41" s="64"/>
    </row>
    <row r="42" spans="1:15" s="7" customFormat="1" ht="30" customHeight="1" thickBot="1" x14ac:dyDescent="0.4">
      <c r="A42" s="137" t="s">
        <v>99</v>
      </c>
      <c r="B42" s="110" t="s">
        <v>51</v>
      </c>
      <c r="C42" s="111">
        <v>0.5</v>
      </c>
      <c r="D42" s="111"/>
      <c r="E42" s="110"/>
      <c r="F42" s="111"/>
      <c r="G42" s="111"/>
      <c r="H42" s="101"/>
      <c r="I42" s="101"/>
      <c r="J42" s="101"/>
      <c r="K42" s="101"/>
      <c r="L42" s="101"/>
      <c r="M42" s="101"/>
      <c r="N42" s="101"/>
      <c r="O42" s="112"/>
    </row>
    <row r="43" spans="1:15" s="7" customFormat="1" ht="30" customHeight="1" thickBot="1" x14ac:dyDescent="0.4">
      <c r="A43" s="208" t="s">
        <v>104</v>
      </c>
      <c r="B43" s="209"/>
      <c r="C43" s="113">
        <v>8</v>
      </c>
      <c r="D43" s="114"/>
      <c r="E43" s="115"/>
      <c r="F43" s="114"/>
      <c r="G43" s="114"/>
      <c r="H43" s="116"/>
      <c r="I43" s="116"/>
      <c r="J43" s="116"/>
      <c r="K43" s="116"/>
      <c r="L43" s="116"/>
      <c r="M43" s="116"/>
      <c r="N43" s="116"/>
      <c r="O43" s="117"/>
    </row>
    <row r="44" spans="1:15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  <c r="M44" s="21"/>
      <c r="N44" s="19"/>
      <c r="O44" s="19"/>
    </row>
    <row r="45" spans="1:15" ht="18" x14ac:dyDescent="0.3">
      <c r="A45" s="165"/>
      <c r="B45" s="165"/>
      <c r="C45" s="19"/>
      <c r="D45" s="20"/>
      <c r="E45" s="23"/>
      <c r="F45" s="19"/>
      <c r="G45" s="20"/>
      <c r="H45" s="23"/>
      <c r="I45" s="19"/>
      <c r="J45" s="19"/>
      <c r="K45" s="19"/>
      <c r="L45" s="19"/>
      <c r="M45" s="19"/>
      <c r="N45" s="19"/>
      <c r="O45" s="19"/>
    </row>
    <row r="46" spans="1:15" ht="40.049999999999997" customHeight="1" x14ac:dyDescent="0.3">
      <c r="A46" s="22"/>
      <c r="B46" s="23"/>
      <c r="C46" s="19"/>
      <c r="D46" s="20"/>
      <c r="E46" s="21"/>
      <c r="F46" s="19"/>
      <c r="G46" s="20"/>
      <c r="H46" s="21"/>
      <c r="I46" s="21"/>
      <c r="J46" s="21"/>
      <c r="K46" s="21"/>
      <c r="L46" s="21"/>
      <c r="M46" s="21"/>
      <c r="N46" s="19"/>
      <c r="O46" s="19"/>
    </row>
    <row r="47" spans="1:15" ht="40.049999999999997" customHeight="1" x14ac:dyDescent="0.3">
      <c r="A47" s="19"/>
      <c r="B47" s="24"/>
      <c r="C47" s="25"/>
      <c r="D47" s="20"/>
      <c r="E47" s="25"/>
      <c r="F47" s="25"/>
      <c r="G47" s="20"/>
      <c r="H47" s="25"/>
      <c r="I47" s="25"/>
      <c r="J47" s="25"/>
      <c r="K47" s="25"/>
      <c r="L47" s="25"/>
      <c r="M47" s="25"/>
      <c r="N47" s="25"/>
      <c r="O47" s="25"/>
    </row>
  </sheetData>
  <mergeCells count="27">
    <mergeCell ref="C27:E27"/>
    <mergeCell ref="A18:B18"/>
    <mergeCell ref="C18:E18"/>
    <mergeCell ref="C19:E19"/>
    <mergeCell ref="A25:B25"/>
    <mergeCell ref="C25:E25"/>
    <mergeCell ref="B3:B4"/>
    <mergeCell ref="C8:E8"/>
    <mergeCell ref="H8:O8"/>
    <mergeCell ref="C9:E9"/>
    <mergeCell ref="C14:E14"/>
    <mergeCell ref="H27:O27"/>
    <mergeCell ref="C37:O37"/>
    <mergeCell ref="A43:B43"/>
    <mergeCell ref="A45:B45"/>
    <mergeCell ref="A2:O2"/>
    <mergeCell ref="C3:E3"/>
    <mergeCell ref="F3:G3"/>
    <mergeCell ref="H3:O3"/>
    <mergeCell ref="A6:A7"/>
    <mergeCell ref="B6:B7"/>
    <mergeCell ref="C6:E7"/>
    <mergeCell ref="F6:F7"/>
    <mergeCell ref="G6:G7"/>
    <mergeCell ref="H6:O6"/>
    <mergeCell ref="A35:B35"/>
    <mergeCell ref="A3:A4"/>
  </mergeCells>
  <pageMargins left="0.70866141732283472" right="0.70866141732283472" top="0.35433070866141736" bottom="0.35433070866141736" header="0.11811023622047245" footer="0.11811023622047245"/>
  <pageSetup paperSize="9" scale="66" orientation="landscape" r:id="rId1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view="pageBreakPreview" topLeftCell="A7" zoomScale="60" zoomScaleNormal="75" workbookViewId="0">
      <selection activeCell="B10" sqref="B10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2" width="7" customWidth="1"/>
  </cols>
  <sheetData>
    <row r="1" spans="1:12" s="31" customFormat="1" ht="27" customHeight="1" x14ac:dyDescent="0.45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7.6" customHeight="1" thickBot="1" x14ac:dyDescent="0.35">
      <c r="A2" s="164" t="s">
        <v>159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55.8" customHeight="1" thickBot="1" x14ac:dyDescent="0.35">
      <c r="A3" s="166" t="s">
        <v>56</v>
      </c>
      <c r="B3" s="168" t="s">
        <v>52</v>
      </c>
      <c r="C3" s="172" t="s">
        <v>80</v>
      </c>
      <c r="D3" s="174"/>
      <c r="E3" s="173"/>
      <c r="F3" s="172" t="s">
        <v>60</v>
      </c>
      <c r="G3" s="173"/>
      <c r="H3" s="170" t="s">
        <v>63</v>
      </c>
      <c r="I3" s="171"/>
      <c r="J3" s="171"/>
      <c r="K3" s="171"/>
      <c r="L3" s="171"/>
    </row>
    <row r="4" spans="1:12" ht="73.2" customHeight="1" thickBot="1" x14ac:dyDescent="0.35">
      <c r="A4" s="167"/>
      <c r="B4" s="169"/>
      <c r="C4" s="44" t="s">
        <v>169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</row>
    <row r="5" spans="1:12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</row>
    <row r="6" spans="1:12" ht="19.2" customHeight="1" thickBot="1" x14ac:dyDescent="0.35">
      <c r="A6" s="181"/>
      <c r="B6" s="215" t="s">
        <v>53</v>
      </c>
      <c r="C6" s="183">
        <f>C8+C18</f>
        <v>1468</v>
      </c>
      <c r="D6" s="184"/>
      <c r="E6" s="185"/>
      <c r="F6" s="181"/>
      <c r="G6" s="181"/>
      <c r="H6" s="177" t="s">
        <v>62</v>
      </c>
      <c r="I6" s="178"/>
      <c r="J6" s="178"/>
      <c r="K6" s="178"/>
      <c r="L6" s="178"/>
    </row>
    <row r="7" spans="1:12" ht="19.2" customHeight="1" thickBot="1" x14ac:dyDescent="0.35">
      <c r="A7" s="182"/>
      <c r="B7" s="216"/>
      <c r="C7" s="186"/>
      <c r="D7" s="187"/>
      <c r="E7" s="188"/>
      <c r="F7" s="189"/>
      <c r="G7" s="189"/>
      <c r="H7" s="46">
        <v>33</v>
      </c>
      <c r="I7" s="46">
        <v>33</v>
      </c>
      <c r="J7" s="46">
        <v>33</v>
      </c>
      <c r="K7" s="46">
        <v>33</v>
      </c>
      <c r="L7" s="46">
        <v>33</v>
      </c>
    </row>
    <row r="8" spans="1:12" ht="30" customHeight="1" thickBot="1" x14ac:dyDescent="0.35">
      <c r="A8" s="3"/>
      <c r="B8" s="131" t="s">
        <v>54</v>
      </c>
      <c r="C8" s="190">
        <f>C17+C25</f>
        <v>1187.5</v>
      </c>
      <c r="D8" s="191"/>
      <c r="E8" s="192"/>
      <c r="F8" s="18"/>
      <c r="G8" s="3"/>
      <c r="H8" s="175" t="s">
        <v>61</v>
      </c>
      <c r="I8" s="176"/>
      <c r="J8" s="176"/>
      <c r="K8" s="176"/>
      <c r="L8" s="176"/>
    </row>
    <row r="9" spans="1:12" ht="30" customHeight="1" thickBot="1" x14ac:dyDescent="0.35">
      <c r="A9" s="125" t="s">
        <v>55</v>
      </c>
      <c r="B9" s="125" t="s">
        <v>12</v>
      </c>
      <c r="C9" s="190">
        <f>C13+D11+E10+E12</f>
        <v>610.5</v>
      </c>
      <c r="D9" s="191"/>
      <c r="E9" s="192"/>
      <c r="F9" s="1"/>
      <c r="G9" s="1"/>
      <c r="H9" s="1"/>
      <c r="I9" s="1"/>
      <c r="J9" s="1"/>
      <c r="K9" s="1"/>
      <c r="L9" s="1"/>
    </row>
    <row r="10" spans="1:12" s="7" customFormat="1" ht="30" customHeight="1" thickBot="1" x14ac:dyDescent="0.4">
      <c r="A10" s="6" t="s">
        <v>71</v>
      </c>
      <c r="B10" s="124" t="s">
        <v>100</v>
      </c>
      <c r="C10" s="68"/>
      <c r="D10" s="69"/>
      <c r="E10" s="61">
        <f>H10*H7+I10*I7+J10*J7+K10*K7+L10*L7</f>
        <v>363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3</v>
      </c>
    </row>
    <row r="11" spans="1:12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K11*K7+L11*L7+I11*I7+J11*J7</f>
        <v>132</v>
      </c>
      <c r="E11" s="64"/>
      <c r="F11" s="38" t="s">
        <v>23</v>
      </c>
      <c r="G11" s="38"/>
      <c r="H11" s="28"/>
      <c r="I11" s="28">
        <v>1</v>
      </c>
      <c r="J11" s="28">
        <v>1</v>
      </c>
      <c r="K11" s="28">
        <v>1</v>
      </c>
      <c r="L11" s="28">
        <v>1</v>
      </c>
    </row>
    <row r="12" spans="1:12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L12*L7+K12*K7+J12*J7+I12*I7</f>
        <v>82.5</v>
      </c>
      <c r="F12" s="38" t="s">
        <v>24</v>
      </c>
      <c r="G12" s="38"/>
      <c r="H12" s="28"/>
      <c r="I12" s="28">
        <v>0.5</v>
      </c>
      <c r="J12" s="28">
        <v>0.5</v>
      </c>
      <c r="K12" s="28">
        <v>0.5</v>
      </c>
      <c r="L12" s="28">
        <v>1</v>
      </c>
    </row>
    <row r="13" spans="1:12" s="7" customFormat="1" ht="30" customHeight="1" thickBot="1" x14ac:dyDescent="0.4">
      <c r="A13" s="6" t="s">
        <v>74</v>
      </c>
      <c r="B13" s="130" t="s">
        <v>15</v>
      </c>
      <c r="C13" s="72">
        <f>H13*H7+I13*I7+J13*J7+K13*K7+L13*L7</f>
        <v>33</v>
      </c>
      <c r="D13" s="73"/>
      <c r="E13" s="67"/>
      <c r="F13" s="38" t="s">
        <v>16</v>
      </c>
      <c r="G13" s="38"/>
      <c r="H13" s="28">
        <v>1</v>
      </c>
      <c r="I13" s="28"/>
      <c r="J13" s="28"/>
      <c r="K13" s="28"/>
      <c r="L13" s="28"/>
    </row>
    <row r="14" spans="1:12" ht="30" customHeight="1" thickBot="1" x14ac:dyDescent="0.35">
      <c r="A14" s="125" t="s">
        <v>75</v>
      </c>
      <c r="B14" s="125" t="s">
        <v>0</v>
      </c>
      <c r="C14" s="195">
        <f>D15+D16</f>
        <v>429</v>
      </c>
      <c r="D14" s="196"/>
      <c r="E14" s="197"/>
      <c r="F14" s="1"/>
      <c r="G14" s="1"/>
      <c r="H14" s="1"/>
      <c r="I14" s="1"/>
      <c r="J14" s="1"/>
      <c r="K14" s="1"/>
      <c r="L14" s="1"/>
    </row>
    <row r="15" spans="1:12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</f>
        <v>247.5</v>
      </c>
      <c r="E15" s="61"/>
      <c r="F15" s="41" t="s">
        <v>25</v>
      </c>
      <c r="G15" s="42">
        <v>10</v>
      </c>
      <c r="H15" s="28">
        <v>1.5</v>
      </c>
      <c r="I15" s="28">
        <v>1.5</v>
      </c>
      <c r="J15" s="28">
        <v>1.5</v>
      </c>
      <c r="K15" s="28">
        <v>1.5</v>
      </c>
      <c r="L15" s="28">
        <v>1.5</v>
      </c>
    </row>
    <row r="16" spans="1:12" s="7" customFormat="1" ht="30" customHeight="1" thickBot="1" x14ac:dyDescent="0.4">
      <c r="A16" s="6" t="s">
        <v>77</v>
      </c>
      <c r="B16" s="43" t="s">
        <v>51</v>
      </c>
      <c r="C16" s="65"/>
      <c r="D16" s="66">
        <f>K16*K7+L16*L7+J16*J7+I16*I7+H16*H7</f>
        <v>181.5</v>
      </c>
      <c r="E16" s="67"/>
      <c r="F16" s="41" t="s">
        <v>26</v>
      </c>
      <c r="G16" s="42">
        <v>14</v>
      </c>
      <c r="H16" s="28">
        <v>1</v>
      </c>
      <c r="I16" s="28">
        <v>1</v>
      </c>
      <c r="J16" s="28">
        <v>1</v>
      </c>
      <c r="K16" s="28">
        <v>1</v>
      </c>
      <c r="L16" s="28">
        <v>1.5</v>
      </c>
    </row>
    <row r="17" spans="1:12" s="7" customFormat="1" ht="30" customHeight="1" thickBot="1" x14ac:dyDescent="0.4">
      <c r="A17" s="208" t="s">
        <v>79</v>
      </c>
      <c r="B17" s="197"/>
      <c r="C17" s="195">
        <f>C14+C9</f>
        <v>1039.5</v>
      </c>
      <c r="D17" s="198"/>
      <c r="E17" s="199"/>
      <c r="F17" s="41"/>
      <c r="G17" s="42"/>
      <c r="H17" s="52">
        <f>SUM(H10:H16)</f>
        <v>5.5</v>
      </c>
      <c r="I17" s="52">
        <f>SUM(I10:I16)</f>
        <v>6</v>
      </c>
      <c r="J17" s="52">
        <f>SUM(J10:J16)</f>
        <v>6</v>
      </c>
      <c r="K17" s="52">
        <f>SUM(K10:K16)</f>
        <v>6</v>
      </c>
      <c r="L17" s="52">
        <f>SUM(L10:L16)</f>
        <v>8</v>
      </c>
    </row>
    <row r="18" spans="1:12" ht="30" customHeight="1" thickBot="1" x14ac:dyDescent="0.35">
      <c r="A18" s="127" t="s">
        <v>81</v>
      </c>
      <c r="B18" s="108" t="s">
        <v>2</v>
      </c>
      <c r="C18" s="190">
        <f>D21+D22+E20+C19</f>
        <v>280.5</v>
      </c>
      <c r="D18" s="191"/>
      <c r="E18" s="192"/>
      <c r="F18" s="1"/>
      <c r="G18" s="1"/>
      <c r="H18" s="1"/>
      <c r="I18" s="1"/>
      <c r="J18" s="1"/>
      <c r="K18" s="1"/>
      <c r="L18" s="1"/>
    </row>
    <row r="19" spans="1:12" s="7" customFormat="1" ht="30" customHeight="1" thickBot="1" x14ac:dyDescent="0.4">
      <c r="A19" s="6" t="s">
        <v>153</v>
      </c>
      <c r="B19" s="124" t="s">
        <v>27</v>
      </c>
      <c r="C19" s="122">
        <f>J19*J7+K19*K7+L19*L7</f>
        <v>198</v>
      </c>
      <c r="D19" s="120"/>
      <c r="E19" s="121"/>
      <c r="F19" s="2"/>
      <c r="G19" s="2"/>
      <c r="H19" s="4"/>
      <c r="I19" s="4"/>
      <c r="J19" s="4">
        <v>2</v>
      </c>
      <c r="K19" s="4">
        <v>2</v>
      </c>
      <c r="L19" s="4">
        <v>2</v>
      </c>
    </row>
    <row r="20" spans="1:12" s="7" customFormat="1" ht="30" customHeight="1" thickBot="1" x14ac:dyDescent="0.4">
      <c r="A20" s="6" t="s">
        <v>154</v>
      </c>
      <c r="B20" s="124" t="s">
        <v>5</v>
      </c>
      <c r="C20" s="122"/>
      <c r="D20" s="120"/>
      <c r="E20" s="123">
        <f>J20*J7+K20*K7+I20*I7</f>
        <v>49.5</v>
      </c>
      <c r="F20" s="2"/>
      <c r="G20" s="2"/>
      <c r="H20" s="4"/>
      <c r="I20" s="4">
        <v>0.5</v>
      </c>
      <c r="J20" s="4">
        <v>0.5</v>
      </c>
      <c r="K20" s="4">
        <v>0.5</v>
      </c>
      <c r="L20" s="4"/>
    </row>
    <row r="21" spans="1:12" s="7" customFormat="1" ht="30" customHeight="1" thickBot="1" x14ac:dyDescent="0.4">
      <c r="A21" s="6" t="s">
        <v>155</v>
      </c>
      <c r="B21" s="39" t="s">
        <v>3</v>
      </c>
      <c r="C21" s="54"/>
      <c r="D21" s="55">
        <f>L21*L7</f>
        <v>16.5</v>
      </c>
      <c r="E21" s="56"/>
      <c r="F21" s="26">
        <v>16</v>
      </c>
      <c r="G21" s="2"/>
      <c r="H21" s="2"/>
      <c r="I21" s="4"/>
      <c r="J21" s="4"/>
      <c r="K21" s="4"/>
      <c r="L21" s="4">
        <v>0.5</v>
      </c>
    </row>
    <row r="22" spans="1:12" s="7" customFormat="1" ht="30" customHeight="1" thickBot="1" x14ac:dyDescent="0.4">
      <c r="A22" s="6" t="s">
        <v>82</v>
      </c>
      <c r="B22" s="43" t="s">
        <v>19</v>
      </c>
      <c r="C22" s="57"/>
      <c r="D22" s="58">
        <f>H22*H7</f>
        <v>16.5</v>
      </c>
      <c r="E22" s="59"/>
      <c r="F22" s="2"/>
      <c r="G22" s="2"/>
      <c r="H22" s="2">
        <v>0.5</v>
      </c>
      <c r="I22" s="4"/>
      <c r="J22" s="4"/>
      <c r="K22" s="4"/>
      <c r="L22" s="4"/>
    </row>
    <row r="23" spans="1:12" s="7" customFormat="1" ht="30" customHeight="1" thickBot="1" x14ac:dyDescent="0.4">
      <c r="A23" s="200" t="s">
        <v>83</v>
      </c>
      <c r="B23" s="185"/>
      <c r="C23" s="183">
        <f>C17+C18</f>
        <v>1320</v>
      </c>
      <c r="D23" s="184"/>
      <c r="E23" s="185"/>
      <c r="F23" s="76"/>
      <c r="G23" s="76"/>
      <c r="H23" s="77">
        <f>H17+H21+H22+H19+H20</f>
        <v>6</v>
      </c>
      <c r="I23" s="77">
        <f t="shared" ref="I23:L23" si="0">I17+I21+I22+I19+I20</f>
        <v>6.5</v>
      </c>
      <c r="J23" s="77">
        <f t="shared" si="0"/>
        <v>8.5</v>
      </c>
      <c r="K23" s="77">
        <f t="shared" si="0"/>
        <v>8.5</v>
      </c>
      <c r="L23" s="77">
        <f t="shared" si="0"/>
        <v>10.5</v>
      </c>
    </row>
    <row r="24" spans="1:12" s="7" customFormat="1" ht="30" customHeight="1" thickBot="1" x14ac:dyDescent="0.4">
      <c r="A24" s="84"/>
      <c r="B24" s="85"/>
      <c r="C24" s="86"/>
      <c r="D24" s="87"/>
      <c r="E24" s="85"/>
      <c r="F24" s="88"/>
      <c r="G24" s="88"/>
      <c r="H24" s="89"/>
      <c r="I24" s="89"/>
      <c r="J24" s="89"/>
      <c r="K24" s="89"/>
      <c r="L24" s="89"/>
    </row>
    <row r="25" spans="1:12" s="7" customFormat="1" ht="29.4" customHeight="1" thickTop="1" thickBot="1" x14ac:dyDescent="0.4">
      <c r="A25" s="128" t="s">
        <v>84</v>
      </c>
      <c r="B25" s="107" t="s">
        <v>85</v>
      </c>
      <c r="C25" s="201">
        <f>C28+D30+E29+D27+E26+D31+C32</f>
        <v>148</v>
      </c>
      <c r="D25" s="202"/>
      <c r="E25" s="203"/>
      <c r="F25" s="79"/>
      <c r="G25" s="79"/>
      <c r="H25" s="217" t="s">
        <v>102</v>
      </c>
      <c r="I25" s="218"/>
      <c r="J25" s="218"/>
      <c r="K25" s="218"/>
      <c r="L25" s="219"/>
    </row>
    <row r="26" spans="1:12" s="7" customFormat="1" ht="30" customHeight="1" thickBot="1" x14ac:dyDescent="0.4">
      <c r="A26" s="6" t="s">
        <v>86</v>
      </c>
      <c r="B26" s="74" t="s">
        <v>7</v>
      </c>
      <c r="C26" s="60"/>
      <c r="D26" s="53"/>
      <c r="E26" s="61">
        <f>H26+I26+J26+K26+L26</f>
        <v>42</v>
      </c>
      <c r="F26" s="5"/>
      <c r="G26" s="5"/>
      <c r="H26" s="4">
        <v>8</v>
      </c>
      <c r="I26" s="4">
        <v>8</v>
      </c>
      <c r="J26" s="4">
        <v>8</v>
      </c>
      <c r="K26" s="4">
        <v>8</v>
      </c>
      <c r="L26" s="4">
        <v>10</v>
      </c>
    </row>
    <row r="27" spans="1:12" s="7" customFormat="1" ht="30" customHeight="1" thickBot="1" x14ac:dyDescent="0.4">
      <c r="A27" s="6" t="s">
        <v>87</v>
      </c>
      <c r="B27" s="74" t="s">
        <v>106</v>
      </c>
      <c r="C27" s="102"/>
      <c r="D27" s="63">
        <f>I27+J27+K27+L27+H27</f>
        <v>32</v>
      </c>
      <c r="E27" s="64"/>
      <c r="F27" s="5"/>
      <c r="G27" s="5"/>
      <c r="H27" s="4">
        <v>4</v>
      </c>
      <c r="I27" s="4">
        <v>4</v>
      </c>
      <c r="J27" s="4">
        <v>8</v>
      </c>
      <c r="K27" s="4">
        <v>8</v>
      </c>
      <c r="L27" s="4">
        <v>8</v>
      </c>
    </row>
    <row r="28" spans="1:12" s="7" customFormat="1" ht="30" customHeight="1" thickBot="1" x14ac:dyDescent="0.4">
      <c r="A28" s="6" t="s">
        <v>88</v>
      </c>
      <c r="B28" s="74" t="s">
        <v>107</v>
      </c>
      <c r="C28" s="62">
        <f>H28+I28+J28+K28+L28</f>
        <v>2</v>
      </c>
      <c r="D28" s="63"/>
      <c r="E28" s="64"/>
      <c r="F28" s="5"/>
      <c r="G28" s="5"/>
      <c r="H28" s="4">
        <v>2</v>
      </c>
      <c r="I28" s="4"/>
      <c r="J28" s="4"/>
      <c r="K28" s="4"/>
      <c r="L28" s="4"/>
    </row>
    <row r="29" spans="1:12" s="7" customFormat="1" ht="30" customHeight="1" thickBot="1" x14ac:dyDescent="0.4">
      <c r="A29" s="6" t="s">
        <v>89</v>
      </c>
      <c r="B29" s="74" t="s">
        <v>5</v>
      </c>
      <c r="C29" s="62"/>
      <c r="D29" s="63"/>
      <c r="E29" s="64">
        <f>H29+I29+J29+K29+L29</f>
        <v>8</v>
      </c>
      <c r="F29" s="5"/>
      <c r="G29" s="5"/>
      <c r="H29" s="4"/>
      <c r="I29" s="4">
        <v>2</v>
      </c>
      <c r="J29" s="4">
        <v>2</v>
      </c>
      <c r="K29" s="4">
        <v>2</v>
      </c>
      <c r="L29" s="4">
        <v>2</v>
      </c>
    </row>
    <row r="30" spans="1:12" s="7" customFormat="1" ht="30" customHeight="1" thickBot="1" x14ac:dyDescent="0.4">
      <c r="A30" s="6" t="s">
        <v>90</v>
      </c>
      <c r="B30" s="75" t="s">
        <v>1</v>
      </c>
      <c r="C30" s="65"/>
      <c r="D30" s="103">
        <f>H30+I30+J30+K30+L30</f>
        <v>18</v>
      </c>
      <c r="E30" s="104"/>
      <c r="F30" s="5"/>
      <c r="G30" s="5"/>
      <c r="H30" s="4">
        <v>2</v>
      </c>
      <c r="I30" s="4">
        <v>2</v>
      </c>
      <c r="J30" s="4">
        <v>4</v>
      </c>
      <c r="K30" s="4">
        <v>4</v>
      </c>
      <c r="L30" s="4">
        <v>6</v>
      </c>
    </row>
    <row r="31" spans="1:12" s="7" customFormat="1" ht="30" customHeight="1" thickBot="1" x14ac:dyDescent="0.4">
      <c r="A31" s="6" t="s">
        <v>148</v>
      </c>
      <c r="B31" s="75" t="s">
        <v>109</v>
      </c>
      <c r="C31" s="65"/>
      <c r="D31" s="103">
        <f>H31+I31+J31+K31+L31</f>
        <v>10</v>
      </c>
      <c r="E31" s="104"/>
      <c r="F31" s="5"/>
      <c r="G31" s="5"/>
      <c r="H31" s="4"/>
      <c r="I31" s="4">
        <v>2</v>
      </c>
      <c r="J31" s="4">
        <v>2</v>
      </c>
      <c r="K31" s="4">
        <v>2</v>
      </c>
      <c r="L31" s="4">
        <v>4</v>
      </c>
    </row>
    <row r="32" spans="1:12" s="7" customFormat="1" ht="30" customHeight="1" thickBot="1" x14ac:dyDescent="0.4">
      <c r="A32" s="6" t="s">
        <v>152</v>
      </c>
      <c r="B32" s="75" t="s">
        <v>149</v>
      </c>
      <c r="C32" s="65">
        <f>H32+I32+J32+K32+L32</f>
        <v>36</v>
      </c>
      <c r="D32" s="103"/>
      <c r="E32" s="104"/>
      <c r="F32" s="5"/>
      <c r="G32" s="5"/>
      <c r="H32" s="4"/>
      <c r="I32" s="4">
        <v>9</v>
      </c>
      <c r="J32" s="4">
        <v>9</v>
      </c>
      <c r="K32" s="4">
        <v>9</v>
      </c>
      <c r="L32" s="4">
        <v>9</v>
      </c>
    </row>
    <row r="33" spans="1:12" s="100" customFormat="1" ht="30" customHeight="1" thickBot="1" x14ac:dyDescent="0.4">
      <c r="A33" s="204" t="s">
        <v>103</v>
      </c>
      <c r="B33" s="192"/>
      <c r="C33" s="97"/>
      <c r="D33" s="98"/>
      <c r="E33" s="99"/>
      <c r="F33" s="83"/>
      <c r="G33" s="83"/>
      <c r="H33" s="5">
        <f>SUM(H26:H31)</f>
        <v>16</v>
      </c>
      <c r="I33" s="5">
        <f>SUM(I26:I32)</f>
        <v>27</v>
      </c>
      <c r="J33" s="5">
        <f>SUM(J26:J32)</f>
        <v>33</v>
      </c>
      <c r="K33" s="5">
        <f>SUM(K26:K32)</f>
        <v>33</v>
      </c>
      <c r="L33" s="5">
        <f>SUM(L26:L32)</f>
        <v>39</v>
      </c>
    </row>
    <row r="34" spans="1:12" s="7" customFormat="1" ht="30" customHeight="1" thickBot="1" x14ac:dyDescent="0.4">
      <c r="A34" s="91"/>
      <c r="B34" s="92"/>
      <c r="C34" s="93"/>
      <c r="D34" s="94"/>
      <c r="E34" s="95"/>
      <c r="F34" s="19"/>
      <c r="G34" s="19"/>
      <c r="H34" s="21"/>
      <c r="I34" s="21"/>
      <c r="J34" s="21"/>
      <c r="K34" s="21"/>
      <c r="L34" s="21"/>
    </row>
    <row r="35" spans="1:12" s="7" customFormat="1" ht="30" customHeight="1" x14ac:dyDescent="0.35">
      <c r="A35" s="129" t="s">
        <v>91</v>
      </c>
      <c r="B35" s="82" t="s">
        <v>94</v>
      </c>
      <c r="C35" s="205" t="s">
        <v>105</v>
      </c>
      <c r="D35" s="206"/>
      <c r="E35" s="206"/>
      <c r="F35" s="206"/>
      <c r="G35" s="206"/>
      <c r="H35" s="206"/>
      <c r="I35" s="206"/>
      <c r="J35" s="206"/>
      <c r="K35" s="206"/>
      <c r="L35" s="206"/>
    </row>
    <row r="36" spans="1:12" s="7" customFormat="1" ht="30" customHeight="1" x14ac:dyDescent="0.35">
      <c r="A36" s="136" t="s">
        <v>92</v>
      </c>
      <c r="B36" s="80" t="s">
        <v>93</v>
      </c>
      <c r="C36" s="105">
        <f>+L36+K36+J36+I36+H36</f>
        <v>4</v>
      </c>
      <c r="D36" s="55"/>
      <c r="E36" s="80"/>
      <c r="F36" s="55"/>
      <c r="G36" s="55"/>
      <c r="H36" s="105">
        <v>1</v>
      </c>
      <c r="I36" s="105">
        <v>1</v>
      </c>
      <c r="J36" s="105">
        <v>1</v>
      </c>
      <c r="K36" s="105">
        <v>1</v>
      </c>
      <c r="L36" s="105"/>
    </row>
    <row r="37" spans="1:12" s="7" customFormat="1" ht="30" customHeight="1" x14ac:dyDescent="0.35">
      <c r="A37" s="136" t="s">
        <v>95</v>
      </c>
      <c r="B37" s="80" t="s">
        <v>96</v>
      </c>
      <c r="C37" s="55">
        <f>C38+C39+C40</f>
        <v>2</v>
      </c>
      <c r="D37" s="55"/>
      <c r="E37" s="80"/>
      <c r="F37" s="55"/>
      <c r="G37" s="55"/>
      <c r="H37" s="105"/>
      <c r="I37" s="105"/>
      <c r="J37" s="105"/>
      <c r="K37" s="105"/>
      <c r="L37" s="105">
        <v>2</v>
      </c>
    </row>
    <row r="38" spans="1:12" s="7" customFormat="1" ht="30" customHeight="1" x14ac:dyDescent="0.35">
      <c r="A38" s="136" t="s">
        <v>97</v>
      </c>
      <c r="B38" s="80" t="s">
        <v>100</v>
      </c>
      <c r="C38" s="55">
        <v>1</v>
      </c>
      <c r="D38" s="55"/>
      <c r="E38" s="80"/>
      <c r="F38" s="55"/>
      <c r="G38" s="55"/>
      <c r="H38" s="63"/>
      <c r="I38" s="63"/>
      <c r="J38" s="63"/>
      <c r="K38" s="63"/>
      <c r="L38" s="63"/>
    </row>
    <row r="39" spans="1:12" s="7" customFormat="1" ht="30" customHeight="1" x14ac:dyDescent="0.35">
      <c r="A39" s="136" t="s">
        <v>98</v>
      </c>
      <c r="B39" s="80" t="s">
        <v>1</v>
      </c>
      <c r="C39" s="55">
        <v>0.5</v>
      </c>
      <c r="D39" s="55"/>
      <c r="E39" s="80"/>
      <c r="F39" s="55"/>
      <c r="G39" s="55"/>
      <c r="H39" s="63"/>
      <c r="I39" s="63"/>
      <c r="J39" s="63"/>
      <c r="K39" s="63"/>
      <c r="L39" s="63"/>
    </row>
    <row r="40" spans="1:12" s="7" customFormat="1" ht="30" customHeight="1" thickBot="1" x14ac:dyDescent="0.4">
      <c r="A40" s="137" t="s">
        <v>99</v>
      </c>
      <c r="B40" s="110" t="s">
        <v>51</v>
      </c>
      <c r="C40" s="111">
        <v>0.5</v>
      </c>
      <c r="D40" s="111"/>
      <c r="E40" s="110"/>
      <c r="F40" s="111"/>
      <c r="G40" s="111"/>
      <c r="H40" s="101"/>
      <c r="I40" s="101"/>
      <c r="J40" s="101"/>
      <c r="K40" s="101"/>
      <c r="L40" s="101"/>
    </row>
    <row r="41" spans="1:12" s="7" customFormat="1" ht="30" customHeight="1" thickBot="1" x14ac:dyDescent="0.4">
      <c r="A41" s="208" t="s">
        <v>104</v>
      </c>
      <c r="B41" s="209"/>
      <c r="C41" s="113">
        <v>5</v>
      </c>
      <c r="D41" s="114"/>
      <c r="E41" s="115"/>
      <c r="F41" s="114"/>
      <c r="G41" s="114"/>
      <c r="H41" s="116"/>
      <c r="I41" s="116"/>
      <c r="J41" s="116"/>
      <c r="K41" s="116"/>
      <c r="L41" s="116"/>
    </row>
    <row r="42" spans="1:12" ht="40.049999999999997" customHeight="1" x14ac:dyDescent="0.3">
      <c r="A42" s="22"/>
      <c r="B42" s="23"/>
      <c r="C42" s="19"/>
      <c r="D42" s="20"/>
      <c r="E42" s="21"/>
      <c r="F42" s="19"/>
      <c r="G42" s="20"/>
      <c r="H42" s="21"/>
      <c r="I42" s="21"/>
      <c r="J42" s="21"/>
      <c r="K42" s="21"/>
      <c r="L42" s="21"/>
    </row>
    <row r="43" spans="1:12" ht="18" x14ac:dyDescent="0.3">
      <c r="A43" s="165"/>
      <c r="B43" s="165"/>
      <c r="C43" s="19"/>
      <c r="D43" s="20"/>
      <c r="E43" s="23"/>
      <c r="F43" s="19"/>
      <c r="G43" s="20"/>
      <c r="H43" s="23"/>
      <c r="I43" s="19"/>
      <c r="J43" s="19"/>
      <c r="K43" s="19"/>
      <c r="L43" s="19"/>
    </row>
    <row r="44" spans="1:12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</row>
    <row r="45" spans="1:12" ht="40.049999999999997" customHeight="1" x14ac:dyDescent="0.3">
      <c r="A45" s="19"/>
      <c r="B45" s="24"/>
      <c r="C45" s="25"/>
      <c r="D45" s="20"/>
      <c r="E45" s="25"/>
      <c r="F45" s="25"/>
      <c r="G45" s="20"/>
      <c r="H45" s="25"/>
      <c r="I45" s="25"/>
      <c r="J45" s="25"/>
      <c r="K45" s="25"/>
      <c r="L45" s="25"/>
    </row>
  </sheetData>
  <mergeCells count="27">
    <mergeCell ref="H25:L25"/>
    <mergeCell ref="A33:B33"/>
    <mergeCell ref="C35:L35"/>
    <mergeCell ref="A41:B41"/>
    <mergeCell ref="A43:B43"/>
    <mergeCell ref="A2:L2"/>
    <mergeCell ref="C3:E3"/>
    <mergeCell ref="F3:G3"/>
    <mergeCell ref="H3:L3"/>
    <mergeCell ref="A6:A7"/>
    <mergeCell ref="B6:B7"/>
    <mergeCell ref="C6:E7"/>
    <mergeCell ref="F6:F7"/>
    <mergeCell ref="G6:G7"/>
    <mergeCell ref="H6:L6"/>
    <mergeCell ref="A3:A4"/>
    <mergeCell ref="B3:B4"/>
    <mergeCell ref="H8:L8"/>
    <mergeCell ref="C9:E9"/>
    <mergeCell ref="C14:E14"/>
    <mergeCell ref="A17:B17"/>
    <mergeCell ref="C17:E17"/>
    <mergeCell ref="C18:E18"/>
    <mergeCell ref="A23:B23"/>
    <mergeCell ref="C23:E23"/>
    <mergeCell ref="C25:E25"/>
    <mergeCell ref="C8:E8"/>
  </mergeCells>
  <pageMargins left="0.31496062992125984" right="0.31496062992125984" top="0.35433070866141736" bottom="0.55118110236220474" header="0.11811023622047245" footer="0.31496062992125984"/>
  <pageSetup paperSize="9" scale="70" orientation="landscape" r:id="rId1"/>
  <ignoredErrors>
    <ignoredError sqref="C8 C6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topLeftCell="A4" zoomScale="60" zoomScaleNormal="56" workbookViewId="0">
      <selection activeCell="B10" sqref="B10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5" width="7" customWidth="1"/>
  </cols>
  <sheetData>
    <row r="1" spans="1:15" s="31" customFormat="1" ht="27" customHeight="1" x14ac:dyDescent="0.45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</row>
    <row r="2" spans="1:15" ht="27.6" customHeight="1" thickBot="1" x14ac:dyDescent="0.35">
      <c r="A2" s="164" t="s">
        <v>156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55.8" customHeight="1" thickBot="1" x14ac:dyDescent="0.35">
      <c r="A3" s="166" t="s">
        <v>56</v>
      </c>
      <c r="B3" s="168" t="s">
        <v>52</v>
      </c>
      <c r="C3" s="172" t="s">
        <v>80</v>
      </c>
      <c r="D3" s="174"/>
      <c r="E3" s="173"/>
      <c r="F3" s="172" t="s">
        <v>60</v>
      </c>
      <c r="G3" s="173"/>
      <c r="H3" s="170" t="s">
        <v>63</v>
      </c>
      <c r="I3" s="171"/>
      <c r="J3" s="171"/>
      <c r="K3" s="171"/>
      <c r="L3" s="171"/>
      <c r="M3" s="171"/>
      <c r="N3" s="171"/>
      <c r="O3" s="171"/>
    </row>
    <row r="4" spans="1:15" ht="73.2" customHeight="1" thickBot="1" x14ac:dyDescent="0.35">
      <c r="A4" s="167"/>
      <c r="B4" s="169"/>
      <c r="C4" s="44" t="s">
        <v>169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  <c r="M4" s="44" t="s">
        <v>69</v>
      </c>
      <c r="N4" s="44" t="s">
        <v>70</v>
      </c>
      <c r="O4" s="44" t="s">
        <v>101</v>
      </c>
    </row>
    <row r="5" spans="1:15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50">
        <v>15</v>
      </c>
    </row>
    <row r="6" spans="1:15" ht="19.2" customHeight="1" thickBot="1" x14ac:dyDescent="0.35">
      <c r="A6" s="181"/>
      <c r="B6" s="215" t="s">
        <v>53</v>
      </c>
      <c r="C6" s="183">
        <f>C8+C19</f>
        <v>2219.5</v>
      </c>
      <c r="D6" s="184"/>
      <c r="E6" s="185"/>
      <c r="F6" s="181"/>
      <c r="G6" s="181"/>
      <c r="H6" s="177" t="s">
        <v>62</v>
      </c>
      <c r="I6" s="178"/>
      <c r="J6" s="178"/>
      <c r="K6" s="178"/>
      <c r="L6" s="178"/>
      <c r="M6" s="178"/>
      <c r="N6" s="178"/>
      <c r="O6" s="178"/>
    </row>
    <row r="7" spans="1:15" ht="19.2" customHeight="1" thickBot="1" x14ac:dyDescent="0.35">
      <c r="A7" s="182"/>
      <c r="B7" s="216"/>
      <c r="C7" s="186"/>
      <c r="D7" s="187"/>
      <c r="E7" s="188"/>
      <c r="F7" s="189"/>
      <c r="G7" s="189"/>
      <c r="H7" s="46">
        <v>32</v>
      </c>
      <c r="I7" s="46">
        <v>33</v>
      </c>
      <c r="J7" s="46">
        <v>33</v>
      </c>
      <c r="K7" s="46">
        <v>33</v>
      </c>
      <c r="L7" s="46">
        <v>33</v>
      </c>
      <c r="M7" s="46">
        <v>33</v>
      </c>
      <c r="N7" s="46">
        <v>33</v>
      </c>
      <c r="O7" s="47">
        <v>33</v>
      </c>
    </row>
    <row r="8" spans="1:15" ht="30" customHeight="1" thickBot="1" x14ac:dyDescent="0.35">
      <c r="A8" s="3"/>
      <c r="B8" s="109" t="s">
        <v>54</v>
      </c>
      <c r="C8" s="190">
        <f>C18+C27</f>
        <v>1775</v>
      </c>
      <c r="D8" s="191"/>
      <c r="E8" s="192"/>
      <c r="F8" s="18"/>
      <c r="G8" s="3"/>
      <c r="H8" s="175" t="s">
        <v>61</v>
      </c>
      <c r="I8" s="176"/>
      <c r="J8" s="176"/>
      <c r="K8" s="176"/>
      <c r="L8" s="176"/>
      <c r="M8" s="176"/>
      <c r="N8" s="176"/>
      <c r="O8" s="176"/>
    </row>
    <row r="9" spans="1:15" ht="30" customHeight="1" thickBot="1" x14ac:dyDescent="0.35">
      <c r="A9" s="125" t="s">
        <v>55</v>
      </c>
      <c r="B9" s="125" t="s">
        <v>12</v>
      </c>
      <c r="C9" s="190">
        <f>C13+D11+E10+E12</f>
        <v>921</v>
      </c>
      <c r="D9" s="191"/>
      <c r="E9" s="19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7" customFormat="1" ht="30" customHeight="1" thickBot="1" x14ac:dyDescent="0.4">
      <c r="A10" s="6" t="s">
        <v>71</v>
      </c>
      <c r="B10" s="124" t="s">
        <v>7</v>
      </c>
      <c r="C10" s="68"/>
      <c r="D10" s="69"/>
      <c r="E10" s="61">
        <f>H10*H7+I10*I7+J10*J7+K10*K7+L10*L7+M10*M7+N10*N7+O10*O7</f>
        <v>559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</v>
      </c>
      <c r="N10" s="28">
        <v>2</v>
      </c>
      <c r="O10" s="28">
        <v>3</v>
      </c>
    </row>
    <row r="11" spans="1:15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K11*K7+L11*L7+M11*M7+N11*N7+O11*O7</f>
        <v>165</v>
      </c>
      <c r="E11" s="64"/>
      <c r="F11" s="38" t="s">
        <v>23</v>
      </c>
      <c r="G11" s="38"/>
      <c r="H11" s="28"/>
      <c r="I11" s="28"/>
      <c r="J11" s="28"/>
      <c r="K11" s="28">
        <v>1</v>
      </c>
      <c r="L11" s="28">
        <v>1</v>
      </c>
      <c r="M11" s="28">
        <v>1</v>
      </c>
      <c r="N11" s="28">
        <v>1</v>
      </c>
      <c r="O11" s="28">
        <v>1</v>
      </c>
    </row>
    <row r="12" spans="1:15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N12*N7+M12*M7+L12*L7+K12*K7+O12*O7</f>
        <v>99</v>
      </c>
      <c r="F12" s="38" t="s">
        <v>24</v>
      </c>
      <c r="G12" s="38"/>
      <c r="H12" s="28"/>
      <c r="I12" s="28"/>
      <c r="J12" s="28"/>
      <c r="K12" s="28">
        <v>0.5</v>
      </c>
      <c r="L12" s="28">
        <v>0.5</v>
      </c>
      <c r="M12" s="28">
        <v>0.5</v>
      </c>
      <c r="N12" s="28">
        <v>0.5</v>
      </c>
      <c r="O12" s="28">
        <v>1</v>
      </c>
    </row>
    <row r="13" spans="1:15" s="7" customFormat="1" ht="30" customHeight="1" thickBot="1" x14ac:dyDescent="0.4">
      <c r="A13" s="6" t="s">
        <v>74</v>
      </c>
      <c r="B13" s="130" t="s">
        <v>15</v>
      </c>
      <c r="C13" s="72">
        <f>H13*H7+I13*I7+J13*J7+K13*K7+L13*L7+M13*M7+N13*N7+O13*O7</f>
        <v>98</v>
      </c>
      <c r="D13" s="73"/>
      <c r="E13" s="67"/>
      <c r="F13" s="38" t="s">
        <v>16</v>
      </c>
      <c r="G13" s="38"/>
      <c r="H13" s="28">
        <v>1</v>
      </c>
      <c r="I13" s="28">
        <v>1</v>
      </c>
      <c r="J13" s="28">
        <v>1</v>
      </c>
      <c r="K13" s="28"/>
      <c r="L13" s="28"/>
      <c r="M13" s="28"/>
      <c r="N13" s="28"/>
      <c r="O13" s="28"/>
    </row>
    <row r="14" spans="1:15" ht="30" customHeight="1" thickBot="1" x14ac:dyDescent="0.35">
      <c r="A14" s="125" t="s">
        <v>75</v>
      </c>
      <c r="B14" s="125" t="s">
        <v>0</v>
      </c>
      <c r="C14" s="195">
        <f>D15+D16+D17</f>
        <v>658</v>
      </c>
      <c r="D14" s="196"/>
      <c r="E14" s="197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H15*H7+I15*I7+J15*J7+K15*K7+L15*L7+M15*M7+N15*N7+O15*O7</f>
        <v>378.5</v>
      </c>
      <c r="E15" s="61"/>
      <c r="F15" s="41" t="s">
        <v>25</v>
      </c>
      <c r="G15" s="42">
        <v>10</v>
      </c>
      <c r="H15" s="28">
        <v>1</v>
      </c>
      <c r="I15" s="28">
        <v>1.5</v>
      </c>
      <c r="J15" s="28">
        <v>1.5</v>
      </c>
      <c r="K15" s="28">
        <v>1.5</v>
      </c>
      <c r="L15" s="28">
        <v>1.5</v>
      </c>
      <c r="M15" s="28">
        <v>1.5</v>
      </c>
      <c r="N15" s="28">
        <v>1.5</v>
      </c>
      <c r="O15" s="28">
        <v>1.5</v>
      </c>
    </row>
    <row r="16" spans="1:15" s="7" customFormat="1" ht="30" customHeight="1" thickBot="1" x14ac:dyDescent="0.4">
      <c r="A16" s="6" t="s">
        <v>77</v>
      </c>
      <c r="B16" s="124" t="s">
        <v>18</v>
      </c>
      <c r="C16" s="62"/>
      <c r="D16" s="63">
        <f>H16*H7+I16*I7+J16*J7</f>
        <v>98</v>
      </c>
      <c r="E16" s="64"/>
      <c r="F16" s="42">
        <v>6</v>
      </c>
      <c r="G16" s="42"/>
      <c r="H16" s="28">
        <v>1</v>
      </c>
      <c r="I16" s="28">
        <v>1</v>
      </c>
      <c r="J16" s="28">
        <v>1</v>
      </c>
      <c r="K16" s="28"/>
      <c r="L16" s="28"/>
      <c r="M16" s="28"/>
      <c r="N16" s="28"/>
      <c r="O16" s="28"/>
    </row>
    <row r="17" spans="1:15" s="7" customFormat="1" ht="30" customHeight="1" thickBot="1" x14ac:dyDescent="0.4">
      <c r="A17" s="6" t="s">
        <v>78</v>
      </c>
      <c r="B17" s="43" t="s">
        <v>51</v>
      </c>
      <c r="C17" s="65"/>
      <c r="D17" s="66">
        <f>K17*K7+L17*L7+M17*M7+N17*N7+O17*O7</f>
        <v>181.5</v>
      </c>
      <c r="E17" s="67"/>
      <c r="F17" s="41" t="s">
        <v>26</v>
      </c>
      <c r="G17" s="42">
        <v>14</v>
      </c>
      <c r="H17" s="28"/>
      <c r="I17" s="28"/>
      <c r="J17" s="28"/>
      <c r="K17" s="28">
        <v>1</v>
      </c>
      <c r="L17" s="28">
        <v>1</v>
      </c>
      <c r="M17" s="28">
        <v>1</v>
      </c>
      <c r="N17" s="28">
        <v>1</v>
      </c>
      <c r="O17" s="28">
        <v>1.5</v>
      </c>
    </row>
    <row r="18" spans="1:15" s="7" customFormat="1" ht="30" customHeight="1" thickBot="1" x14ac:dyDescent="0.4">
      <c r="A18" s="208" t="s">
        <v>79</v>
      </c>
      <c r="B18" s="197"/>
      <c r="C18" s="195">
        <f>C14+C9</f>
        <v>1579</v>
      </c>
      <c r="D18" s="198"/>
      <c r="E18" s="199"/>
      <c r="F18" s="41"/>
      <c r="G18" s="42"/>
      <c r="H18" s="52">
        <f>SUM(H10:H17)</f>
        <v>5</v>
      </c>
      <c r="I18" s="52">
        <f t="shared" ref="I18:O18" si="0">SUM(I10:I17)</f>
        <v>5.5</v>
      </c>
      <c r="J18" s="52">
        <f t="shared" si="0"/>
        <v>5.5</v>
      </c>
      <c r="K18" s="52">
        <f t="shared" si="0"/>
        <v>6</v>
      </c>
      <c r="L18" s="52">
        <f t="shared" si="0"/>
        <v>6</v>
      </c>
      <c r="M18" s="52">
        <f t="shared" si="0"/>
        <v>6</v>
      </c>
      <c r="N18" s="52">
        <f t="shared" si="0"/>
        <v>6</v>
      </c>
      <c r="O18" s="52">
        <f t="shared" si="0"/>
        <v>8</v>
      </c>
    </row>
    <row r="19" spans="1:15" ht="30" customHeight="1" thickBot="1" x14ac:dyDescent="0.35">
      <c r="A19" s="126" t="s">
        <v>81</v>
      </c>
      <c r="B19" s="108" t="s">
        <v>2</v>
      </c>
      <c r="C19" s="190">
        <f>D23+D24+C21+E22+D20</f>
        <v>444.5</v>
      </c>
      <c r="D19" s="191"/>
      <c r="E19" s="192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30" customHeight="1" thickBot="1" x14ac:dyDescent="0.35">
      <c r="A20" s="6" t="s">
        <v>153</v>
      </c>
      <c r="B20" s="144" t="s">
        <v>170</v>
      </c>
      <c r="C20" s="57"/>
      <c r="D20" s="58">
        <f>H20*H7</f>
        <v>16</v>
      </c>
      <c r="E20" s="59"/>
      <c r="F20" s="1"/>
      <c r="G20" s="1"/>
      <c r="H20" s="1">
        <v>0.5</v>
      </c>
      <c r="I20" s="1"/>
      <c r="J20" s="1"/>
      <c r="K20" s="1"/>
      <c r="L20" s="1"/>
      <c r="M20" s="1"/>
      <c r="N20" s="1"/>
      <c r="O20" s="1"/>
    </row>
    <row r="21" spans="1:15" s="7" customFormat="1" ht="30" customHeight="1" thickBot="1" x14ac:dyDescent="0.4">
      <c r="A21" s="6" t="s">
        <v>154</v>
      </c>
      <c r="B21" s="124" t="s">
        <v>27</v>
      </c>
      <c r="C21" s="122">
        <f>L21*L7+M21*M7+N21*N7+O21*O7</f>
        <v>264</v>
      </c>
      <c r="D21" s="120"/>
      <c r="E21" s="121"/>
      <c r="F21" s="2"/>
      <c r="G21" s="2"/>
      <c r="H21" s="4"/>
      <c r="I21" s="4"/>
      <c r="J21" s="4"/>
      <c r="K21" s="4"/>
      <c r="L21" s="4">
        <v>2</v>
      </c>
      <c r="M21" s="4">
        <v>2</v>
      </c>
      <c r="N21" s="4">
        <v>2</v>
      </c>
      <c r="O21" s="4">
        <v>2</v>
      </c>
    </row>
    <row r="22" spans="1:15" s="7" customFormat="1" ht="30" customHeight="1" thickBot="1" x14ac:dyDescent="0.4">
      <c r="A22" s="6" t="s">
        <v>155</v>
      </c>
      <c r="B22" s="124" t="s">
        <v>5</v>
      </c>
      <c r="C22" s="122"/>
      <c r="D22" s="120"/>
      <c r="E22" s="123">
        <f>H22*H7+I22*I7+J22*J7+K22*K7+L22*L7+M22*M7+N22*N7+O22*O7</f>
        <v>66</v>
      </c>
      <c r="F22" s="2"/>
      <c r="G22" s="2"/>
      <c r="H22" s="4"/>
      <c r="I22" s="4"/>
      <c r="J22" s="4"/>
      <c r="K22" s="4">
        <v>0.5</v>
      </c>
      <c r="L22" s="4">
        <v>0.5</v>
      </c>
      <c r="M22" s="4">
        <v>0.5</v>
      </c>
      <c r="N22" s="4">
        <v>0.5</v>
      </c>
      <c r="O22" s="4"/>
    </row>
    <row r="23" spans="1:15" s="7" customFormat="1" ht="30" customHeight="1" thickBot="1" x14ac:dyDescent="0.4">
      <c r="A23" s="6" t="s">
        <v>82</v>
      </c>
      <c r="B23" s="39" t="s">
        <v>3</v>
      </c>
      <c r="C23" s="54"/>
      <c r="D23" s="55">
        <f>O23*O7</f>
        <v>16.5</v>
      </c>
      <c r="E23" s="56"/>
      <c r="F23" s="26">
        <v>16</v>
      </c>
      <c r="G23" s="2"/>
      <c r="H23" s="2"/>
      <c r="I23" s="4"/>
      <c r="J23" s="4"/>
      <c r="K23" s="4"/>
      <c r="L23" s="4"/>
      <c r="M23" s="4"/>
      <c r="N23" s="4"/>
      <c r="O23" s="4">
        <v>0.5</v>
      </c>
    </row>
    <row r="24" spans="1:15" s="7" customFormat="1" ht="30" customHeight="1" thickBot="1" x14ac:dyDescent="0.4">
      <c r="A24" s="6" t="s">
        <v>171</v>
      </c>
      <c r="B24" s="43" t="s">
        <v>19</v>
      </c>
      <c r="C24" s="57"/>
      <c r="D24" s="58">
        <f>I24*I7+J24*J7+H24*H7</f>
        <v>82</v>
      </c>
      <c r="E24" s="59"/>
      <c r="F24" s="2"/>
      <c r="G24" s="2"/>
      <c r="H24" s="2">
        <v>0.5</v>
      </c>
      <c r="I24" s="4">
        <v>1</v>
      </c>
      <c r="J24" s="4">
        <v>1</v>
      </c>
      <c r="K24" s="4"/>
      <c r="L24" s="4"/>
      <c r="M24" s="4"/>
      <c r="N24" s="4"/>
      <c r="O24" s="4"/>
    </row>
    <row r="25" spans="1:15" s="7" customFormat="1" ht="30" customHeight="1" thickBot="1" x14ac:dyDescent="0.4">
      <c r="A25" s="200" t="s">
        <v>83</v>
      </c>
      <c r="B25" s="185"/>
      <c r="C25" s="183">
        <f>C18+C19</f>
        <v>2023.5</v>
      </c>
      <c r="D25" s="184"/>
      <c r="E25" s="185"/>
      <c r="F25" s="76"/>
      <c r="G25" s="76"/>
      <c r="H25" s="77">
        <f>H18+H23+H24+H21+H22+H20</f>
        <v>6</v>
      </c>
      <c r="I25" s="77">
        <f t="shared" ref="I25:O25" si="1">I18+I23+I24+I21+I22+I20</f>
        <v>6.5</v>
      </c>
      <c r="J25" s="77">
        <f t="shared" si="1"/>
        <v>6.5</v>
      </c>
      <c r="K25" s="77">
        <f t="shared" si="1"/>
        <v>6.5</v>
      </c>
      <c r="L25" s="77">
        <f t="shared" si="1"/>
        <v>8.5</v>
      </c>
      <c r="M25" s="77">
        <f t="shared" si="1"/>
        <v>8.5</v>
      </c>
      <c r="N25" s="77">
        <f t="shared" si="1"/>
        <v>8.5</v>
      </c>
      <c r="O25" s="77">
        <f t="shared" si="1"/>
        <v>10.5</v>
      </c>
    </row>
    <row r="26" spans="1:15" s="7" customFormat="1" ht="30" customHeight="1" thickBot="1" x14ac:dyDescent="0.4">
      <c r="A26" s="84"/>
      <c r="B26" s="85"/>
      <c r="C26" s="86"/>
      <c r="D26" s="87"/>
      <c r="E26" s="85"/>
      <c r="F26" s="88"/>
      <c r="G26" s="88"/>
      <c r="H26" s="89"/>
      <c r="I26" s="89"/>
      <c r="J26" s="89"/>
      <c r="K26" s="89"/>
      <c r="L26" s="89"/>
      <c r="M26" s="89"/>
      <c r="N26" s="89"/>
      <c r="O26" s="89"/>
    </row>
    <row r="27" spans="1:15" s="7" customFormat="1" ht="29.4" customHeight="1" thickTop="1" thickBot="1" x14ac:dyDescent="0.4">
      <c r="A27" s="128" t="s">
        <v>84</v>
      </c>
      <c r="B27" s="107" t="s">
        <v>85</v>
      </c>
      <c r="C27" s="201">
        <f>C30+D32+E31+D29+E28+D33+C34</f>
        <v>196</v>
      </c>
      <c r="D27" s="202"/>
      <c r="E27" s="203"/>
      <c r="F27" s="79"/>
      <c r="G27" s="79"/>
      <c r="H27" s="175" t="s">
        <v>102</v>
      </c>
      <c r="I27" s="176"/>
      <c r="J27" s="176"/>
      <c r="K27" s="176"/>
      <c r="L27" s="176"/>
      <c r="M27" s="176"/>
      <c r="N27" s="176"/>
      <c r="O27" s="176"/>
    </row>
    <row r="28" spans="1:15" s="7" customFormat="1" ht="30" customHeight="1" thickBot="1" x14ac:dyDescent="0.4">
      <c r="A28" s="6" t="s">
        <v>86</v>
      </c>
      <c r="B28" s="74" t="s">
        <v>7</v>
      </c>
      <c r="C28" s="60"/>
      <c r="D28" s="53"/>
      <c r="E28" s="61">
        <f>H28+I28+J28+K28+L28+M28+N28+O28</f>
        <v>64</v>
      </c>
      <c r="F28" s="5"/>
      <c r="G28" s="5"/>
      <c r="H28" s="4">
        <v>6</v>
      </c>
      <c r="I28" s="4">
        <v>8</v>
      </c>
      <c r="J28" s="4">
        <v>8</v>
      </c>
      <c r="K28" s="4">
        <v>8</v>
      </c>
      <c r="L28" s="4">
        <v>8</v>
      </c>
      <c r="M28" s="4">
        <v>8</v>
      </c>
      <c r="N28" s="4">
        <v>8</v>
      </c>
      <c r="O28" s="4">
        <v>10</v>
      </c>
    </row>
    <row r="29" spans="1:15" s="7" customFormat="1" ht="30" customHeight="1" thickBot="1" x14ac:dyDescent="0.4">
      <c r="A29" s="6" t="s">
        <v>87</v>
      </c>
      <c r="B29" s="74" t="s">
        <v>106</v>
      </c>
      <c r="C29" s="102"/>
      <c r="D29" s="63">
        <f>I29+J29+K29+L29+M29+N29+O29+P29</f>
        <v>44</v>
      </c>
      <c r="E29" s="64"/>
      <c r="F29" s="5"/>
      <c r="G29" s="5"/>
      <c r="H29" s="4"/>
      <c r="I29" s="4">
        <v>4</v>
      </c>
      <c r="J29" s="4">
        <v>4</v>
      </c>
      <c r="K29" s="4">
        <v>4</v>
      </c>
      <c r="L29" s="4">
        <v>8</v>
      </c>
      <c r="M29" s="4">
        <v>8</v>
      </c>
      <c r="N29" s="4">
        <v>8</v>
      </c>
      <c r="O29" s="4">
        <v>8</v>
      </c>
    </row>
    <row r="30" spans="1:15" s="7" customFormat="1" ht="30" customHeight="1" thickBot="1" x14ac:dyDescent="0.4">
      <c r="A30" s="6" t="s">
        <v>88</v>
      </c>
      <c r="B30" s="74" t="s">
        <v>107</v>
      </c>
      <c r="C30" s="62">
        <f>H30+I30+J30+K30+L30+M30+N30+O30</f>
        <v>6</v>
      </c>
      <c r="D30" s="63"/>
      <c r="E30" s="64"/>
      <c r="F30" s="5"/>
      <c r="G30" s="5"/>
      <c r="H30" s="4">
        <v>2</v>
      </c>
      <c r="I30" s="4">
        <v>2</v>
      </c>
      <c r="J30" s="4">
        <v>2</v>
      </c>
      <c r="K30" s="4"/>
      <c r="L30" s="4"/>
      <c r="M30" s="4"/>
      <c r="N30" s="4"/>
      <c r="O30" s="4"/>
    </row>
    <row r="31" spans="1:15" s="7" customFormat="1" ht="30" customHeight="1" thickBot="1" x14ac:dyDescent="0.4">
      <c r="A31" s="6" t="s">
        <v>89</v>
      </c>
      <c r="B31" s="74" t="s">
        <v>5</v>
      </c>
      <c r="C31" s="62"/>
      <c r="D31" s="63"/>
      <c r="E31" s="64">
        <f>H31+I31+J31+K31+L31+M31+N31+O31</f>
        <v>14</v>
      </c>
      <c r="F31" s="5"/>
      <c r="G31" s="5"/>
      <c r="H31" s="4"/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4">
        <v>2</v>
      </c>
    </row>
    <row r="32" spans="1:15" s="7" customFormat="1" ht="30" customHeight="1" thickBot="1" x14ac:dyDescent="0.4">
      <c r="A32" s="6" t="s">
        <v>90</v>
      </c>
      <c r="B32" s="75" t="s">
        <v>1</v>
      </c>
      <c r="C32" s="65"/>
      <c r="D32" s="103">
        <f>H32+I32+J32+K32+L32+M32+N32+O32</f>
        <v>22</v>
      </c>
      <c r="E32" s="104"/>
      <c r="F32" s="5"/>
      <c r="G32" s="5"/>
      <c r="H32" s="4"/>
      <c r="I32" s="4">
        <v>2</v>
      </c>
      <c r="J32" s="4">
        <v>2</v>
      </c>
      <c r="K32" s="4">
        <v>2</v>
      </c>
      <c r="L32" s="4">
        <v>4</v>
      </c>
      <c r="M32" s="4">
        <v>4</v>
      </c>
      <c r="N32" s="4">
        <v>4</v>
      </c>
      <c r="O32" s="4">
        <v>4</v>
      </c>
    </row>
    <row r="33" spans="1:15" s="7" customFormat="1" ht="30" customHeight="1" thickBot="1" x14ac:dyDescent="0.4">
      <c r="A33" s="6" t="s">
        <v>148</v>
      </c>
      <c r="B33" s="75" t="s">
        <v>109</v>
      </c>
      <c r="C33" s="65"/>
      <c r="D33" s="103">
        <f>H33+I33+J33+K33+L33+M33+N33+O33</f>
        <v>10</v>
      </c>
      <c r="E33" s="104"/>
      <c r="F33" s="5"/>
      <c r="G33" s="5"/>
      <c r="H33" s="4"/>
      <c r="I33" s="4"/>
      <c r="J33" s="4"/>
      <c r="K33" s="4"/>
      <c r="L33" s="4">
        <v>2</v>
      </c>
      <c r="M33" s="4">
        <v>2</v>
      </c>
      <c r="N33" s="4">
        <v>2</v>
      </c>
      <c r="O33" s="4">
        <v>4</v>
      </c>
    </row>
    <row r="34" spans="1:15" s="7" customFormat="1" ht="30" customHeight="1" thickBot="1" x14ac:dyDescent="0.4">
      <c r="A34" s="6" t="s">
        <v>152</v>
      </c>
      <c r="B34" s="75" t="s">
        <v>149</v>
      </c>
      <c r="C34" s="65">
        <f>H34+I34+J34+K34+L34+M34+N34+O34</f>
        <v>36</v>
      </c>
      <c r="D34" s="103"/>
      <c r="E34" s="104"/>
      <c r="F34" s="5"/>
      <c r="G34" s="5"/>
      <c r="H34" s="4"/>
      <c r="I34" s="4"/>
      <c r="J34" s="4"/>
      <c r="K34" s="4"/>
      <c r="L34" s="4">
        <v>9</v>
      </c>
      <c r="M34" s="4">
        <v>9</v>
      </c>
      <c r="N34" s="4">
        <v>9</v>
      </c>
      <c r="O34" s="4">
        <v>9</v>
      </c>
    </row>
    <row r="35" spans="1:15" s="100" customFormat="1" ht="30" customHeight="1" thickBot="1" x14ac:dyDescent="0.4">
      <c r="A35" s="204" t="s">
        <v>103</v>
      </c>
      <c r="B35" s="192"/>
      <c r="C35" s="97"/>
      <c r="D35" s="98"/>
      <c r="E35" s="99"/>
      <c r="F35" s="83"/>
      <c r="G35" s="83"/>
      <c r="H35" s="5">
        <f>SUM(H28:H33)</f>
        <v>8</v>
      </c>
      <c r="I35" s="5">
        <f t="shared" ref="I35:K35" si="2">SUM(I28:I33)</f>
        <v>18</v>
      </c>
      <c r="J35" s="5">
        <f t="shared" si="2"/>
        <v>18</v>
      </c>
      <c r="K35" s="5">
        <f t="shared" si="2"/>
        <v>16</v>
      </c>
      <c r="L35" s="5">
        <f>SUM(L28:L34)</f>
        <v>33</v>
      </c>
      <c r="M35" s="5">
        <f>SUM(M28:M34)</f>
        <v>33</v>
      </c>
      <c r="N35" s="5">
        <f>SUM(N28:N34)</f>
        <v>33</v>
      </c>
      <c r="O35" s="5">
        <f>SUM(O28:O34)</f>
        <v>37</v>
      </c>
    </row>
    <row r="36" spans="1:15" s="7" customFormat="1" ht="30" customHeight="1" thickBot="1" x14ac:dyDescent="0.4">
      <c r="A36" s="91"/>
      <c r="B36" s="92"/>
      <c r="C36" s="93"/>
      <c r="D36" s="94"/>
      <c r="E36" s="95"/>
      <c r="F36" s="19"/>
      <c r="G36" s="19"/>
      <c r="H36" s="21"/>
      <c r="I36" s="21"/>
      <c r="J36" s="21"/>
      <c r="K36" s="21"/>
      <c r="L36" s="21"/>
      <c r="M36" s="21"/>
      <c r="N36" s="21"/>
      <c r="O36" s="96"/>
    </row>
    <row r="37" spans="1:15" s="7" customFormat="1" ht="30" customHeight="1" x14ac:dyDescent="0.35">
      <c r="A37" s="129" t="s">
        <v>91</v>
      </c>
      <c r="B37" s="82" t="s">
        <v>94</v>
      </c>
      <c r="C37" s="205" t="s">
        <v>105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7"/>
    </row>
    <row r="38" spans="1:15" s="7" customFormat="1" ht="30" customHeight="1" x14ac:dyDescent="0.35">
      <c r="A38" s="136" t="s">
        <v>92</v>
      </c>
      <c r="B38" s="80" t="s">
        <v>93</v>
      </c>
      <c r="C38" s="105">
        <f>N38+M38+L38+K38+J38+I38+H38</f>
        <v>7</v>
      </c>
      <c r="D38" s="55"/>
      <c r="E38" s="80"/>
      <c r="F38" s="55"/>
      <c r="G38" s="55"/>
      <c r="H38" s="105">
        <v>1</v>
      </c>
      <c r="I38" s="105">
        <v>1</v>
      </c>
      <c r="J38" s="105">
        <v>1</v>
      </c>
      <c r="K38" s="105">
        <v>1</v>
      </c>
      <c r="L38" s="105">
        <v>1</v>
      </c>
      <c r="M38" s="105">
        <v>1</v>
      </c>
      <c r="N38" s="105">
        <v>1</v>
      </c>
      <c r="O38" s="106"/>
    </row>
    <row r="39" spans="1:15" s="7" customFormat="1" ht="30" customHeight="1" x14ac:dyDescent="0.35">
      <c r="A39" s="136" t="s">
        <v>95</v>
      </c>
      <c r="B39" s="80" t="s">
        <v>96</v>
      </c>
      <c r="C39" s="55">
        <f>C40+C41+C42</f>
        <v>2</v>
      </c>
      <c r="D39" s="55"/>
      <c r="E39" s="80"/>
      <c r="F39" s="55"/>
      <c r="G39" s="55"/>
      <c r="H39" s="105"/>
      <c r="I39" s="105"/>
      <c r="J39" s="105"/>
      <c r="K39" s="105"/>
      <c r="L39" s="105"/>
      <c r="M39" s="105"/>
      <c r="N39" s="105"/>
      <c r="O39" s="106">
        <v>2</v>
      </c>
    </row>
    <row r="40" spans="1:15" s="7" customFormat="1" ht="30" customHeight="1" x14ac:dyDescent="0.35">
      <c r="A40" s="136" t="s">
        <v>97</v>
      </c>
      <c r="B40" s="80" t="s">
        <v>100</v>
      </c>
      <c r="C40" s="55">
        <v>1</v>
      </c>
      <c r="D40" s="55"/>
      <c r="E40" s="80"/>
      <c r="F40" s="55"/>
      <c r="G40" s="55"/>
      <c r="H40" s="63"/>
      <c r="I40" s="63"/>
      <c r="J40" s="63"/>
      <c r="K40" s="63"/>
      <c r="L40" s="63"/>
      <c r="M40" s="63"/>
      <c r="N40" s="63"/>
      <c r="O40" s="64"/>
    </row>
    <row r="41" spans="1:15" s="7" customFormat="1" ht="30" customHeight="1" x14ac:dyDescent="0.35">
      <c r="A41" s="136" t="s">
        <v>98</v>
      </c>
      <c r="B41" s="80" t="s">
        <v>1</v>
      </c>
      <c r="C41" s="55">
        <v>0.5</v>
      </c>
      <c r="D41" s="55"/>
      <c r="E41" s="80"/>
      <c r="F41" s="55"/>
      <c r="G41" s="55"/>
      <c r="H41" s="63"/>
      <c r="I41" s="63"/>
      <c r="J41" s="63"/>
      <c r="K41" s="63"/>
      <c r="L41" s="63"/>
      <c r="M41" s="63"/>
      <c r="N41" s="63"/>
      <c r="O41" s="64"/>
    </row>
    <row r="42" spans="1:15" s="7" customFormat="1" ht="30" customHeight="1" thickBot="1" x14ac:dyDescent="0.4">
      <c r="A42" s="137" t="s">
        <v>99</v>
      </c>
      <c r="B42" s="110" t="s">
        <v>51</v>
      </c>
      <c r="C42" s="111">
        <v>0.5</v>
      </c>
      <c r="D42" s="111"/>
      <c r="E42" s="110"/>
      <c r="F42" s="111"/>
      <c r="G42" s="111"/>
      <c r="H42" s="101"/>
      <c r="I42" s="101"/>
      <c r="J42" s="101"/>
      <c r="K42" s="101"/>
      <c r="L42" s="101"/>
      <c r="M42" s="101"/>
      <c r="N42" s="101"/>
      <c r="O42" s="112"/>
    </row>
    <row r="43" spans="1:15" s="7" customFormat="1" ht="30" customHeight="1" thickBot="1" x14ac:dyDescent="0.4">
      <c r="A43" s="208" t="s">
        <v>104</v>
      </c>
      <c r="B43" s="209"/>
      <c r="C43" s="113">
        <v>8</v>
      </c>
      <c r="D43" s="114"/>
      <c r="E43" s="115"/>
      <c r="F43" s="114"/>
      <c r="G43" s="114"/>
      <c r="H43" s="116"/>
      <c r="I43" s="116"/>
      <c r="J43" s="116"/>
      <c r="K43" s="116"/>
      <c r="L43" s="116"/>
      <c r="M43" s="116"/>
      <c r="N43" s="116"/>
      <c r="O43" s="117"/>
    </row>
    <row r="44" spans="1:15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  <c r="M44" s="21"/>
      <c r="N44" s="19"/>
      <c r="O44" s="19"/>
    </row>
    <row r="45" spans="1:15" ht="18" x14ac:dyDescent="0.3">
      <c r="A45" s="165"/>
      <c r="B45" s="165"/>
      <c r="C45" s="19"/>
      <c r="D45" s="20"/>
      <c r="E45" s="23"/>
      <c r="F45" s="19"/>
      <c r="G45" s="20"/>
      <c r="H45" s="23"/>
      <c r="I45" s="19"/>
      <c r="J45" s="19"/>
      <c r="K45" s="19"/>
      <c r="L45" s="19"/>
      <c r="M45" s="19"/>
      <c r="N45" s="19"/>
      <c r="O45" s="19"/>
    </row>
    <row r="46" spans="1:15" ht="40.049999999999997" customHeight="1" x14ac:dyDescent="0.3">
      <c r="A46" s="22"/>
      <c r="B46" s="23"/>
      <c r="C46" s="19"/>
      <c r="D46" s="20"/>
      <c r="E46" s="21"/>
      <c r="F46" s="19"/>
      <c r="G46" s="20"/>
      <c r="H46" s="21"/>
      <c r="I46" s="21"/>
      <c r="J46" s="21"/>
      <c r="K46" s="21"/>
      <c r="L46" s="21"/>
      <c r="M46" s="21"/>
      <c r="N46" s="19"/>
      <c r="O46" s="19"/>
    </row>
    <row r="47" spans="1:15" ht="40.049999999999997" customHeight="1" x14ac:dyDescent="0.3">
      <c r="A47" s="19"/>
      <c r="B47" s="24"/>
      <c r="C47" s="25"/>
      <c r="D47" s="20"/>
      <c r="E47" s="25"/>
      <c r="F47" s="25"/>
      <c r="G47" s="20"/>
      <c r="H47" s="25"/>
      <c r="I47" s="25"/>
      <c r="J47" s="25"/>
      <c r="K47" s="25"/>
      <c r="L47" s="25"/>
      <c r="M47" s="25"/>
      <c r="N47" s="25"/>
      <c r="O47" s="25"/>
    </row>
  </sheetData>
  <mergeCells count="27">
    <mergeCell ref="H6:O6"/>
    <mergeCell ref="A2:O2"/>
    <mergeCell ref="A3:A4"/>
    <mergeCell ref="B3:B4"/>
    <mergeCell ref="C3:E3"/>
    <mergeCell ref="F3:G3"/>
    <mergeCell ref="H3:O3"/>
    <mergeCell ref="A6:A7"/>
    <mergeCell ref="B6:B7"/>
    <mergeCell ref="C6:E7"/>
    <mergeCell ref="F6:F7"/>
    <mergeCell ref="G6:G7"/>
    <mergeCell ref="C8:E8"/>
    <mergeCell ref="H8:O8"/>
    <mergeCell ref="C9:E9"/>
    <mergeCell ref="C14:E14"/>
    <mergeCell ref="A18:B18"/>
    <mergeCell ref="C18:E18"/>
    <mergeCell ref="C37:O37"/>
    <mergeCell ref="A43:B43"/>
    <mergeCell ref="A45:B45"/>
    <mergeCell ref="C19:E19"/>
    <mergeCell ref="A25:B25"/>
    <mergeCell ref="C25:E25"/>
    <mergeCell ref="C27:E27"/>
    <mergeCell ref="H27:O27"/>
    <mergeCell ref="A35:B35"/>
  </mergeCells>
  <pageMargins left="0.31496062992125984" right="0.31496062992125984" top="0.35433070866141736" bottom="0.35433070866141736" header="0.11811023622047245" footer="0.11811023622047245"/>
  <pageSetup paperSize="9" scale="66" orientation="landscape" r:id="rId1"/>
  <rowBreaks count="1" manualBreakCount="1">
    <brk id="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view="pageBreakPreview" topLeftCell="A7" zoomScale="60" zoomScaleNormal="100" workbookViewId="0">
      <selection activeCell="B11" sqref="B11"/>
    </sheetView>
  </sheetViews>
  <sheetFormatPr defaultRowHeight="14.4" x14ac:dyDescent="0.3"/>
  <cols>
    <col min="1" max="1" width="19.5546875" customWidth="1"/>
    <col min="2" max="2" width="60.5546875" customWidth="1"/>
    <col min="3" max="3" width="7" customWidth="1"/>
    <col min="4" max="5" width="7.109375" customWidth="1"/>
    <col min="6" max="6" width="16.21875" customWidth="1"/>
    <col min="7" max="7" width="13.44140625" customWidth="1"/>
    <col min="8" max="12" width="7" customWidth="1"/>
  </cols>
  <sheetData>
    <row r="1" spans="1:12" s="31" customFormat="1" ht="27" customHeight="1" x14ac:dyDescent="0.45">
      <c r="A1" s="30" t="s">
        <v>160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7.6" customHeight="1" thickBot="1" x14ac:dyDescent="0.35">
      <c r="A2" s="164" t="s">
        <v>161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55.8" customHeight="1" thickBot="1" x14ac:dyDescent="0.35">
      <c r="A3" s="166" t="s">
        <v>56</v>
      </c>
      <c r="B3" s="168" t="s">
        <v>52</v>
      </c>
      <c r="C3" s="172" t="s">
        <v>80</v>
      </c>
      <c r="D3" s="174"/>
      <c r="E3" s="173"/>
      <c r="F3" s="172" t="s">
        <v>60</v>
      </c>
      <c r="G3" s="173"/>
      <c r="H3" s="170" t="s">
        <v>63</v>
      </c>
      <c r="I3" s="171"/>
      <c r="J3" s="171"/>
      <c r="K3" s="171"/>
      <c r="L3" s="171"/>
    </row>
    <row r="4" spans="1:12" ht="73.2" customHeight="1" thickBot="1" x14ac:dyDescent="0.35">
      <c r="A4" s="167"/>
      <c r="B4" s="169"/>
      <c r="C4" s="44" t="s">
        <v>169</v>
      </c>
      <c r="D4" s="45" t="s">
        <v>58</v>
      </c>
      <c r="E4" s="44" t="s">
        <v>59</v>
      </c>
      <c r="F4" s="18" t="s">
        <v>21</v>
      </c>
      <c r="G4" s="3" t="s">
        <v>20</v>
      </c>
      <c r="H4" s="44" t="s">
        <v>64</v>
      </c>
      <c r="I4" s="44" t="s">
        <v>65</v>
      </c>
      <c r="J4" s="44" t="s">
        <v>66</v>
      </c>
      <c r="K4" s="44" t="s">
        <v>67</v>
      </c>
      <c r="L4" s="44" t="s">
        <v>68</v>
      </c>
    </row>
    <row r="5" spans="1:12" s="51" customFormat="1" ht="16.8" customHeight="1" thickBot="1" x14ac:dyDescent="0.3">
      <c r="A5" s="48">
        <v>1</v>
      </c>
      <c r="B5" s="49">
        <v>2</v>
      </c>
      <c r="C5" s="49">
        <v>3</v>
      </c>
      <c r="D5" s="48">
        <v>4</v>
      </c>
      <c r="E5" s="49">
        <v>5</v>
      </c>
      <c r="F5" s="49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</row>
    <row r="6" spans="1:12" ht="19.2" customHeight="1" thickBot="1" x14ac:dyDescent="0.35">
      <c r="A6" s="181"/>
      <c r="B6" s="215" t="s">
        <v>53</v>
      </c>
      <c r="C6" s="183">
        <f>C8+C18</f>
        <v>1418.5</v>
      </c>
      <c r="D6" s="184"/>
      <c r="E6" s="185"/>
      <c r="F6" s="181"/>
      <c r="G6" s="181"/>
      <c r="H6" s="177" t="s">
        <v>62</v>
      </c>
      <c r="I6" s="178"/>
      <c r="J6" s="178"/>
      <c r="K6" s="178"/>
      <c r="L6" s="178"/>
    </row>
    <row r="7" spans="1:12" ht="19.2" customHeight="1" thickBot="1" x14ac:dyDescent="0.35">
      <c r="A7" s="182"/>
      <c r="B7" s="216"/>
      <c r="C7" s="186"/>
      <c r="D7" s="187"/>
      <c r="E7" s="188"/>
      <c r="F7" s="189"/>
      <c r="G7" s="189"/>
      <c r="H7" s="46">
        <v>33</v>
      </c>
      <c r="I7" s="46">
        <v>33</v>
      </c>
      <c r="J7" s="46">
        <v>33</v>
      </c>
      <c r="K7" s="46">
        <v>33</v>
      </c>
      <c r="L7" s="46">
        <v>33</v>
      </c>
    </row>
    <row r="8" spans="1:12" ht="30" customHeight="1" thickBot="1" x14ac:dyDescent="0.35">
      <c r="A8" s="3"/>
      <c r="B8" s="131" t="s">
        <v>54</v>
      </c>
      <c r="C8" s="190">
        <f>C17+C25</f>
        <v>1187.5</v>
      </c>
      <c r="D8" s="191"/>
      <c r="E8" s="192"/>
      <c r="F8" s="18"/>
      <c r="G8" s="3"/>
      <c r="H8" s="175" t="s">
        <v>61</v>
      </c>
      <c r="I8" s="176"/>
      <c r="J8" s="176"/>
      <c r="K8" s="176"/>
      <c r="L8" s="176"/>
    </row>
    <row r="9" spans="1:12" ht="30" customHeight="1" thickBot="1" x14ac:dyDescent="0.35">
      <c r="A9" s="125" t="s">
        <v>55</v>
      </c>
      <c r="B9" s="125" t="s">
        <v>12</v>
      </c>
      <c r="C9" s="190">
        <f>C13+D11+E10+E12</f>
        <v>610.5</v>
      </c>
      <c r="D9" s="191"/>
      <c r="E9" s="192"/>
      <c r="F9" s="1"/>
      <c r="G9" s="1"/>
      <c r="H9" s="1"/>
      <c r="I9" s="1"/>
      <c r="J9" s="1"/>
      <c r="K9" s="1"/>
      <c r="L9" s="1"/>
    </row>
    <row r="10" spans="1:12" s="7" customFormat="1" ht="30" customHeight="1" thickBot="1" x14ac:dyDescent="0.4">
      <c r="A10" s="6" t="s">
        <v>71</v>
      </c>
      <c r="B10" s="124" t="s">
        <v>7</v>
      </c>
      <c r="C10" s="68"/>
      <c r="D10" s="69"/>
      <c r="E10" s="61">
        <f>H10*H7+I10*I7+J10*J7+K10*K7+L10*L7</f>
        <v>363</v>
      </c>
      <c r="F10" s="38" t="s">
        <v>22</v>
      </c>
      <c r="G10" s="38" t="s">
        <v>17</v>
      </c>
      <c r="H10" s="28">
        <v>2</v>
      </c>
      <c r="I10" s="28">
        <v>2</v>
      </c>
      <c r="J10" s="28">
        <v>2</v>
      </c>
      <c r="K10" s="28">
        <v>2</v>
      </c>
      <c r="L10" s="28">
        <v>3</v>
      </c>
    </row>
    <row r="11" spans="1:12" s="7" customFormat="1" ht="30" customHeight="1" thickBot="1" x14ac:dyDescent="0.4">
      <c r="A11" s="6" t="s">
        <v>72</v>
      </c>
      <c r="B11" s="124" t="s">
        <v>19</v>
      </c>
      <c r="C11" s="70"/>
      <c r="D11" s="71">
        <f>K11*K7+L11*L7+I11*I7+J11*J7</f>
        <v>132</v>
      </c>
      <c r="E11" s="64"/>
      <c r="F11" s="38" t="s">
        <v>23</v>
      </c>
      <c r="G11" s="38"/>
      <c r="H11" s="28"/>
      <c r="I11" s="28">
        <v>1</v>
      </c>
      <c r="J11" s="28">
        <v>1</v>
      </c>
      <c r="K11" s="28">
        <v>1</v>
      </c>
      <c r="L11" s="28">
        <v>1</v>
      </c>
    </row>
    <row r="12" spans="1:12" s="7" customFormat="1" ht="30" customHeight="1" thickBot="1" x14ac:dyDescent="0.4">
      <c r="A12" s="6" t="s">
        <v>73</v>
      </c>
      <c r="B12" s="124" t="s">
        <v>5</v>
      </c>
      <c r="C12" s="70"/>
      <c r="D12" s="71"/>
      <c r="E12" s="64">
        <f>L12*L7+K12*K7+J12*J7+I12*I7</f>
        <v>82.5</v>
      </c>
      <c r="F12" s="38" t="s">
        <v>24</v>
      </c>
      <c r="G12" s="38"/>
      <c r="H12" s="28"/>
      <c r="I12" s="28">
        <v>0.5</v>
      </c>
      <c r="J12" s="28">
        <v>0.5</v>
      </c>
      <c r="K12" s="28">
        <v>0.5</v>
      </c>
      <c r="L12" s="28">
        <v>1</v>
      </c>
    </row>
    <row r="13" spans="1:12" s="7" customFormat="1" ht="30" customHeight="1" thickBot="1" x14ac:dyDescent="0.4">
      <c r="A13" s="6" t="s">
        <v>74</v>
      </c>
      <c r="B13" s="130" t="s">
        <v>15</v>
      </c>
      <c r="C13" s="72">
        <f>H13*H7+I13*I7+J13*J7+K13*K7+L13*L7</f>
        <v>33</v>
      </c>
      <c r="D13" s="73"/>
      <c r="E13" s="67"/>
      <c r="F13" s="38" t="s">
        <v>16</v>
      </c>
      <c r="G13" s="38"/>
      <c r="H13" s="28">
        <v>1</v>
      </c>
      <c r="I13" s="28"/>
      <c r="J13" s="28"/>
      <c r="K13" s="28"/>
      <c r="L13" s="28"/>
    </row>
    <row r="14" spans="1:12" ht="30" customHeight="1" thickBot="1" x14ac:dyDescent="0.35">
      <c r="A14" s="125" t="s">
        <v>75</v>
      </c>
      <c r="B14" s="125" t="s">
        <v>0</v>
      </c>
      <c r="C14" s="195">
        <f>D15+D16</f>
        <v>429</v>
      </c>
      <c r="D14" s="196"/>
      <c r="E14" s="197"/>
      <c r="F14" s="1"/>
      <c r="G14" s="1"/>
      <c r="H14" s="1"/>
      <c r="I14" s="1"/>
      <c r="J14" s="1"/>
      <c r="K14" s="1"/>
      <c r="L14" s="1"/>
    </row>
    <row r="15" spans="1:12" s="7" customFormat="1" ht="30" customHeight="1" thickBot="1" x14ac:dyDescent="0.4">
      <c r="A15" s="6" t="s">
        <v>76</v>
      </c>
      <c r="B15" s="124" t="s">
        <v>1</v>
      </c>
      <c r="C15" s="60"/>
      <c r="D15" s="53">
        <f>H15*H7+I15*I7+J15*J7+K15*K7+L15*L7</f>
        <v>247.5</v>
      </c>
      <c r="E15" s="61"/>
      <c r="F15" s="41" t="s">
        <v>25</v>
      </c>
      <c r="G15" s="42">
        <v>10</v>
      </c>
      <c r="H15" s="28">
        <v>1.5</v>
      </c>
      <c r="I15" s="28">
        <v>1.5</v>
      </c>
      <c r="J15" s="28">
        <v>1.5</v>
      </c>
      <c r="K15" s="28">
        <v>1.5</v>
      </c>
      <c r="L15" s="28">
        <v>1.5</v>
      </c>
    </row>
    <row r="16" spans="1:12" s="7" customFormat="1" ht="30" customHeight="1" thickBot="1" x14ac:dyDescent="0.4">
      <c r="A16" s="6" t="s">
        <v>77</v>
      </c>
      <c r="B16" s="43" t="s">
        <v>51</v>
      </c>
      <c r="C16" s="65"/>
      <c r="D16" s="66">
        <f>K16*K7+L16*L7+J16*J7+I16*I7+H16*H7</f>
        <v>181.5</v>
      </c>
      <c r="E16" s="67"/>
      <c r="F16" s="41" t="s">
        <v>26</v>
      </c>
      <c r="G16" s="42">
        <v>14</v>
      </c>
      <c r="H16" s="28">
        <v>1</v>
      </c>
      <c r="I16" s="28">
        <v>1</v>
      </c>
      <c r="J16" s="28">
        <v>1</v>
      </c>
      <c r="K16" s="28">
        <v>1</v>
      </c>
      <c r="L16" s="28">
        <v>1.5</v>
      </c>
    </row>
    <row r="17" spans="1:12" s="7" customFormat="1" ht="30" customHeight="1" thickBot="1" x14ac:dyDescent="0.4">
      <c r="A17" s="208" t="s">
        <v>79</v>
      </c>
      <c r="B17" s="197"/>
      <c r="C17" s="195">
        <f>C14+C9</f>
        <v>1039.5</v>
      </c>
      <c r="D17" s="198"/>
      <c r="E17" s="199"/>
      <c r="F17" s="41"/>
      <c r="G17" s="42"/>
      <c r="H17" s="52">
        <f>SUM(H10:H16)</f>
        <v>5.5</v>
      </c>
      <c r="I17" s="52">
        <f>SUM(I10:I16)</f>
        <v>6</v>
      </c>
      <c r="J17" s="52">
        <f>SUM(J10:J16)</f>
        <v>6</v>
      </c>
      <c r="K17" s="52">
        <f>SUM(K10:K16)</f>
        <v>6</v>
      </c>
      <c r="L17" s="52">
        <f>SUM(L10:L16)</f>
        <v>8</v>
      </c>
    </row>
    <row r="18" spans="1:12" ht="30" customHeight="1" thickBot="1" x14ac:dyDescent="0.35">
      <c r="A18" s="127" t="s">
        <v>81</v>
      </c>
      <c r="B18" s="108" t="s">
        <v>2</v>
      </c>
      <c r="C18" s="190">
        <f>D21+D22+C19</f>
        <v>231</v>
      </c>
      <c r="D18" s="191"/>
      <c r="E18" s="192"/>
      <c r="F18" s="1"/>
      <c r="G18" s="1"/>
      <c r="H18" s="1"/>
      <c r="I18" s="1"/>
      <c r="J18" s="1"/>
      <c r="K18" s="1"/>
      <c r="L18" s="1"/>
    </row>
    <row r="19" spans="1:12" s="7" customFormat="1" ht="30" customHeight="1" thickBot="1" x14ac:dyDescent="0.4">
      <c r="A19" s="6" t="s">
        <v>153</v>
      </c>
      <c r="B19" s="124" t="s">
        <v>27</v>
      </c>
      <c r="C19" s="122">
        <f>J19*J7+K19*K7+L19*L7</f>
        <v>198</v>
      </c>
      <c r="D19" s="120"/>
      <c r="E19" s="121"/>
      <c r="F19" s="2"/>
      <c r="G19" s="2"/>
      <c r="H19" s="4"/>
      <c r="I19" s="4"/>
      <c r="J19" s="4">
        <v>2</v>
      </c>
      <c r="K19" s="4">
        <v>2</v>
      </c>
      <c r="L19" s="4">
        <v>2</v>
      </c>
    </row>
    <row r="20" spans="1:12" s="7" customFormat="1" ht="30" customHeight="1" thickBot="1" x14ac:dyDescent="0.4">
      <c r="A20" s="6" t="s">
        <v>154</v>
      </c>
      <c r="B20" s="124" t="s">
        <v>5</v>
      </c>
      <c r="C20" s="122"/>
      <c r="D20" s="120"/>
      <c r="E20" s="123">
        <f>J20*J7+K20*K7+I20*I7</f>
        <v>49.5</v>
      </c>
      <c r="F20" s="2"/>
      <c r="G20" s="2"/>
      <c r="H20" s="4"/>
      <c r="I20" s="4">
        <v>0.5</v>
      </c>
      <c r="J20" s="4">
        <v>0.5</v>
      </c>
      <c r="K20" s="4">
        <v>0.5</v>
      </c>
      <c r="L20" s="4"/>
    </row>
    <row r="21" spans="1:12" s="7" customFormat="1" ht="30" customHeight="1" thickBot="1" x14ac:dyDescent="0.4">
      <c r="A21" s="6" t="s">
        <v>155</v>
      </c>
      <c r="B21" s="39" t="s">
        <v>3</v>
      </c>
      <c r="C21" s="54"/>
      <c r="D21" s="55">
        <f>L21*L7</f>
        <v>16.5</v>
      </c>
      <c r="E21" s="56"/>
      <c r="F21" s="26">
        <v>16</v>
      </c>
      <c r="G21" s="2"/>
      <c r="H21" s="2"/>
      <c r="I21" s="4"/>
      <c r="J21" s="4"/>
      <c r="K21" s="4"/>
      <c r="L21" s="4">
        <v>0.5</v>
      </c>
    </row>
    <row r="22" spans="1:12" s="7" customFormat="1" ht="30" customHeight="1" thickBot="1" x14ac:dyDescent="0.4">
      <c r="A22" s="6" t="s">
        <v>82</v>
      </c>
      <c r="B22" s="43" t="s">
        <v>19</v>
      </c>
      <c r="C22" s="57"/>
      <c r="D22" s="58">
        <f>H22*H7</f>
        <v>16.5</v>
      </c>
      <c r="E22" s="59"/>
      <c r="F22" s="2"/>
      <c r="G22" s="2"/>
      <c r="H22" s="2">
        <v>0.5</v>
      </c>
      <c r="I22" s="4"/>
      <c r="J22" s="4"/>
      <c r="K22" s="4"/>
      <c r="L22" s="4"/>
    </row>
    <row r="23" spans="1:12" s="7" customFormat="1" ht="30" customHeight="1" thickBot="1" x14ac:dyDescent="0.4">
      <c r="A23" s="200" t="s">
        <v>83</v>
      </c>
      <c r="B23" s="185"/>
      <c r="C23" s="183">
        <f>C17+C18</f>
        <v>1270.5</v>
      </c>
      <c r="D23" s="184"/>
      <c r="E23" s="185"/>
      <c r="F23" s="76"/>
      <c r="G23" s="76"/>
      <c r="H23" s="77">
        <f>H17+H21+H22+H19+H20</f>
        <v>6</v>
      </c>
      <c r="I23" s="77">
        <f t="shared" ref="I23:L23" si="0">I17+I21+I22+I19+I20</f>
        <v>6.5</v>
      </c>
      <c r="J23" s="77">
        <f t="shared" si="0"/>
        <v>8.5</v>
      </c>
      <c r="K23" s="77">
        <f t="shared" si="0"/>
        <v>8.5</v>
      </c>
      <c r="L23" s="77">
        <f t="shared" si="0"/>
        <v>10.5</v>
      </c>
    </row>
    <row r="24" spans="1:12" s="7" customFormat="1" ht="30" customHeight="1" thickBot="1" x14ac:dyDescent="0.4">
      <c r="A24" s="84"/>
      <c r="B24" s="85"/>
      <c r="C24" s="86"/>
      <c r="D24" s="87"/>
      <c r="E24" s="85"/>
      <c r="F24" s="88"/>
      <c r="G24" s="88"/>
      <c r="H24" s="89"/>
      <c r="I24" s="89"/>
      <c r="J24" s="89"/>
      <c r="K24" s="89"/>
      <c r="L24" s="89"/>
    </row>
    <row r="25" spans="1:12" s="7" customFormat="1" ht="29.4" customHeight="1" thickTop="1" thickBot="1" x14ac:dyDescent="0.4">
      <c r="A25" s="128" t="s">
        <v>84</v>
      </c>
      <c r="B25" s="107" t="s">
        <v>85</v>
      </c>
      <c r="C25" s="201">
        <f>C28+D30+E29+D27+E26+D31+C32</f>
        <v>148</v>
      </c>
      <c r="D25" s="202"/>
      <c r="E25" s="203"/>
      <c r="F25" s="79"/>
      <c r="G25" s="79"/>
      <c r="H25" s="217" t="s">
        <v>102</v>
      </c>
      <c r="I25" s="218"/>
      <c r="J25" s="218"/>
      <c r="K25" s="218"/>
      <c r="L25" s="219"/>
    </row>
    <row r="26" spans="1:12" s="7" customFormat="1" ht="30" customHeight="1" thickBot="1" x14ac:dyDescent="0.4">
      <c r="A26" s="6" t="s">
        <v>86</v>
      </c>
      <c r="B26" s="74" t="s">
        <v>7</v>
      </c>
      <c r="C26" s="60"/>
      <c r="D26" s="53"/>
      <c r="E26" s="61">
        <f>H26+I26+J26+K26+L26</f>
        <v>42</v>
      </c>
      <c r="F26" s="5"/>
      <c r="G26" s="5"/>
      <c r="H26" s="4">
        <v>8</v>
      </c>
      <c r="I26" s="4">
        <v>8</v>
      </c>
      <c r="J26" s="4">
        <v>8</v>
      </c>
      <c r="K26" s="4">
        <v>8</v>
      </c>
      <c r="L26" s="4">
        <v>10</v>
      </c>
    </row>
    <row r="27" spans="1:12" s="7" customFormat="1" ht="30" customHeight="1" thickBot="1" x14ac:dyDescent="0.4">
      <c r="A27" s="6" t="s">
        <v>87</v>
      </c>
      <c r="B27" s="74" t="s">
        <v>106</v>
      </c>
      <c r="C27" s="102"/>
      <c r="D27" s="63">
        <f>I27+J27+K27+L27+H27</f>
        <v>32</v>
      </c>
      <c r="E27" s="64"/>
      <c r="F27" s="5"/>
      <c r="G27" s="5"/>
      <c r="H27" s="4">
        <v>4</v>
      </c>
      <c r="I27" s="4">
        <v>4</v>
      </c>
      <c r="J27" s="4">
        <v>8</v>
      </c>
      <c r="K27" s="4">
        <v>8</v>
      </c>
      <c r="L27" s="4">
        <v>8</v>
      </c>
    </row>
    <row r="28" spans="1:12" s="7" customFormat="1" ht="30" customHeight="1" thickBot="1" x14ac:dyDescent="0.4">
      <c r="A28" s="6" t="s">
        <v>88</v>
      </c>
      <c r="B28" s="74" t="s">
        <v>107</v>
      </c>
      <c r="C28" s="62">
        <f>H28+I28+J28+K28+L28</f>
        <v>2</v>
      </c>
      <c r="D28" s="63"/>
      <c r="E28" s="64"/>
      <c r="F28" s="5"/>
      <c r="G28" s="5"/>
      <c r="H28" s="4">
        <v>2</v>
      </c>
      <c r="I28" s="4"/>
      <c r="J28" s="4"/>
      <c r="K28" s="4"/>
      <c r="L28" s="4"/>
    </row>
    <row r="29" spans="1:12" s="7" customFormat="1" ht="30" customHeight="1" thickBot="1" x14ac:dyDescent="0.4">
      <c r="A29" s="6" t="s">
        <v>89</v>
      </c>
      <c r="B29" s="74" t="s">
        <v>5</v>
      </c>
      <c r="C29" s="62"/>
      <c r="D29" s="63"/>
      <c r="E29" s="64">
        <f>H29+I29+J29+K29+L29</f>
        <v>8</v>
      </c>
      <c r="F29" s="5"/>
      <c r="G29" s="5"/>
      <c r="H29" s="4"/>
      <c r="I29" s="4">
        <v>2</v>
      </c>
      <c r="J29" s="4">
        <v>2</v>
      </c>
      <c r="K29" s="4">
        <v>2</v>
      </c>
      <c r="L29" s="4">
        <v>2</v>
      </c>
    </row>
    <row r="30" spans="1:12" s="7" customFormat="1" ht="30" customHeight="1" thickBot="1" x14ac:dyDescent="0.4">
      <c r="A30" s="6" t="s">
        <v>90</v>
      </c>
      <c r="B30" s="75" t="s">
        <v>1</v>
      </c>
      <c r="C30" s="65"/>
      <c r="D30" s="103">
        <f>H30+I30+J30+K30+L30</f>
        <v>18</v>
      </c>
      <c r="E30" s="104"/>
      <c r="F30" s="5"/>
      <c r="G30" s="5"/>
      <c r="H30" s="4">
        <v>2</v>
      </c>
      <c r="I30" s="4">
        <v>2</v>
      </c>
      <c r="J30" s="4">
        <v>4</v>
      </c>
      <c r="K30" s="4">
        <v>4</v>
      </c>
      <c r="L30" s="4">
        <v>6</v>
      </c>
    </row>
    <row r="31" spans="1:12" s="7" customFormat="1" ht="30" customHeight="1" thickBot="1" x14ac:dyDescent="0.4">
      <c r="A31" s="6" t="s">
        <v>148</v>
      </c>
      <c r="B31" s="75" t="s">
        <v>109</v>
      </c>
      <c r="C31" s="65"/>
      <c r="D31" s="103">
        <f>H31+I31+J31+K31+L31</f>
        <v>10</v>
      </c>
      <c r="E31" s="104"/>
      <c r="F31" s="5"/>
      <c r="G31" s="5"/>
      <c r="H31" s="4"/>
      <c r="I31" s="4">
        <v>2</v>
      </c>
      <c r="J31" s="4">
        <v>2</v>
      </c>
      <c r="K31" s="4">
        <v>2</v>
      </c>
      <c r="L31" s="4">
        <v>4</v>
      </c>
    </row>
    <row r="32" spans="1:12" s="7" customFormat="1" ht="30" customHeight="1" thickBot="1" x14ac:dyDescent="0.4">
      <c r="A32" s="6" t="s">
        <v>152</v>
      </c>
      <c r="B32" s="75" t="s">
        <v>149</v>
      </c>
      <c r="C32" s="65">
        <f>H32+I32+J32+K32+L32</f>
        <v>36</v>
      </c>
      <c r="D32" s="103"/>
      <c r="E32" s="104"/>
      <c r="F32" s="5"/>
      <c r="G32" s="5"/>
      <c r="H32" s="4"/>
      <c r="I32" s="4">
        <v>9</v>
      </c>
      <c r="J32" s="4">
        <v>9</v>
      </c>
      <c r="K32" s="4">
        <v>9</v>
      </c>
      <c r="L32" s="4">
        <v>9</v>
      </c>
    </row>
    <row r="33" spans="1:12" s="100" customFormat="1" ht="30" customHeight="1" thickBot="1" x14ac:dyDescent="0.4">
      <c r="A33" s="204" t="s">
        <v>103</v>
      </c>
      <c r="B33" s="192"/>
      <c r="C33" s="97"/>
      <c r="D33" s="98"/>
      <c r="E33" s="99"/>
      <c r="F33" s="83"/>
      <c r="G33" s="83"/>
      <c r="H33" s="5">
        <f>SUM(H26:H31)</f>
        <v>16</v>
      </c>
      <c r="I33" s="5">
        <f>SUM(I26:I32)</f>
        <v>27</v>
      </c>
      <c r="J33" s="5">
        <f>SUM(J26:J32)</f>
        <v>33</v>
      </c>
      <c r="K33" s="5">
        <f>SUM(K26:K32)</f>
        <v>33</v>
      </c>
      <c r="L33" s="5">
        <f>SUM(L26:L32)</f>
        <v>39</v>
      </c>
    </row>
    <row r="34" spans="1:12" s="7" customFormat="1" ht="30" customHeight="1" thickBot="1" x14ac:dyDescent="0.4">
      <c r="A34" s="91"/>
      <c r="B34" s="92"/>
      <c r="C34" s="93"/>
      <c r="D34" s="94"/>
      <c r="E34" s="95"/>
      <c r="F34" s="19"/>
      <c r="G34" s="19"/>
      <c r="H34" s="21"/>
      <c r="I34" s="21"/>
      <c r="J34" s="21"/>
      <c r="K34" s="21"/>
      <c r="L34" s="21"/>
    </row>
    <row r="35" spans="1:12" s="7" customFormat="1" ht="30" customHeight="1" x14ac:dyDescent="0.35">
      <c r="A35" s="129" t="s">
        <v>91</v>
      </c>
      <c r="B35" s="82" t="s">
        <v>94</v>
      </c>
      <c r="C35" s="205" t="s">
        <v>105</v>
      </c>
      <c r="D35" s="206"/>
      <c r="E35" s="206"/>
      <c r="F35" s="206"/>
      <c r="G35" s="206"/>
      <c r="H35" s="206"/>
      <c r="I35" s="206"/>
      <c r="J35" s="206"/>
      <c r="K35" s="206"/>
      <c r="L35" s="206"/>
    </row>
    <row r="36" spans="1:12" s="7" customFormat="1" ht="30" customHeight="1" x14ac:dyDescent="0.35">
      <c r="A36" s="136" t="s">
        <v>92</v>
      </c>
      <c r="B36" s="80" t="s">
        <v>93</v>
      </c>
      <c r="C36" s="105">
        <f>+L36+K36+J36+I36+H36</f>
        <v>4</v>
      </c>
      <c r="D36" s="55"/>
      <c r="E36" s="80"/>
      <c r="F36" s="55"/>
      <c r="G36" s="55"/>
      <c r="H36" s="105">
        <v>1</v>
      </c>
      <c r="I36" s="105">
        <v>1</v>
      </c>
      <c r="J36" s="105">
        <v>1</v>
      </c>
      <c r="K36" s="105">
        <v>1</v>
      </c>
      <c r="L36" s="105"/>
    </row>
    <row r="37" spans="1:12" s="7" customFormat="1" ht="30" customHeight="1" x14ac:dyDescent="0.35">
      <c r="A37" s="136" t="s">
        <v>95</v>
      </c>
      <c r="B37" s="80" t="s">
        <v>96</v>
      </c>
      <c r="C37" s="55">
        <f>C38+C39+C40</f>
        <v>2</v>
      </c>
      <c r="D37" s="55"/>
      <c r="E37" s="80"/>
      <c r="F37" s="55"/>
      <c r="G37" s="55"/>
      <c r="H37" s="105"/>
      <c r="I37" s="105"/>
      <c r="J37" s="105"/>
      <c r="K37" s="105"/>
      <c r="L37" s="105">
        <v>2</v>
      </c>
    </row>
    <row r="38" spans="1:12" s="7" customFormat="1" ht="30" customHeight="1" x14ac:dyDescent="0.35">
      <c r="A38" s="136" t="s">
        <v>97</v>
      </c>
      <c r="B38" s="80" t="s">
        <v>100</v>
      </c>
      <c r="C38" s="55">
        <v>1</v>
      </c>
      <c r="D38" s="55"/>
      <c r="E38" s="80"/>
      <c r="F38" s="55"/>
      <c r="G38" s="55"/>
      <c r="H38" s="63"/>
      <c r="I38" s="63"/>
      <c r="J38" s="63"/>
      <c r="K38" s="63"/>
      <c r="L38" s="63"/>
    </row>
    <row r="39" spans="1:12" s="7" customFormat="1" ht="30" customHeight="1" x14ac:dyDescent="0.35">
      <c r="A39" s="136" t="s">
        <v>98</v>
      </c>
      <c r="B39" s="80" t="s">
        <v>1</v>
      </c>
      <c r="C39" s="55">
        <v>0.5</v>
      </c>
      <c r="D39" s="55"/>
      <c r="E39" s="80"/>
      <c r="F39" s="55"/>
      <c r="G39" s="55"/>
      <c r="H39" s="63"/>
      <c r="I39" s="63"/>
      <c r="J39" s="63"/>
      <c r="K39" s="63"/>
      <c r="L39" s="63"/>
    </row>
    <row r="40" spans="1:12" s="7" customFormat="1" ht="30" customHeight="1" thickBot="1" x14ac:dyDescent="0.4">
      <c r="A40" s="137" t="s">
        <v>99</v>
      </c>
      <c r="B40" s="110" t="s">
        <v>51</v>
      </c>
      <c r="C40" s="111">
        <v>0.5</v>
      </c>
      <c r="D40" s="111"/>
      <c r="E40" s="110"/>
      <c r="F40" s="111"/>
      <c r="G40" s="111"/>
      <c r="H40" s="101"/>
      <c r="I40" s="101"/>
      <c r="J40" s="101"/>
      <c r="K40" s="101"/>
      <c r="L40" s="101"/>
    </row>
    <row r="41" spans="1:12" s="7" customFormat="1" ht="30" customHeight="1" thickBot="1" x14ac:dyDescent="0.4">
      <c r="A41" s="208" t="s">
        <v>104</v>
      </c>
      <c r="B41" s="209"/>
      <c r="C41" s="113">
        <v>5</v>
      </c>
      <c r="D41" s="114"/>
      <c r="E41" s="115"/>
      <c r="F41" s="114"/>
      <c r="G41" s="114"/>
      <c r="H41" s="116"/>
      <c r="I41" s="116"/>
      <c r="J41" s="116"/>
      <c r="K41" s="116"/>
      <c r="L41" s="116"/>
    </row>
    <row r="42" spans="1:12" ht="40.049999999999997" customHeight="1" x14ac:dyDescent="0.3">
      <c r="A42" s="22"/>
      <c r="B42" s="23"/>
      <c r="C42" s="19"/>
      <c r="D42" s="20"/>
      <c r="E42" s="21"/>
      <c r="F42" s="19"/>
      <c r="G42" s="20"/>
      <c r="H42" s="21"/>
      <c r="I42" s="21"/>
      <c r="J42" s="21"/>
      <c r="K42" s="21"/>
      <c r="L42" s="21"/>
    </row>
    <row r="43" spans="1:12" ht="18" x14ac:dyDescent="0.3">
      <c r="A43" s="165"/>
      <c r="B43" s="165"/>
      <c r="C43" s="19"/>
      <c r="D43" s="20"/>
      <c r="E43" s="23"/>
      <c r="F43" s="19"/>
      <c r="G43" s="20"/>
      <c r="H43" s="23"/>
      <c r="I43" s="19"/>
      <c r="J43" s="19"/>
      <c r="K43" s="19"/>
      <c r="L43" s="19"/>
    </row>
    <row r="44" spans="1:12" ht="40.049999999999997" customHeight="1" x14ac:dyDescent="0.3">
      <c r="A44" s="22"/>
      <c r="B44" s="23"/>
      <c r="C44" s="19"/>
      <c r="D44" s="20"/>
      <c r="E44" s="21"/>
      <c r="F44" s="19"/>
      <c r="G44" s="20"/>
      <c r="H44" s="21"/>
      <c r="I44" s="21"/>
      <c r="J44" s="21"/>
      <c r="K44" s="21"/>
      <c r="L44" s="21"/>
    </row>
    <row r="45" spans="1:12" ht="40.049999999999997" customHeight="1" x14ac:dyDescent="0.3">
      <c r="A45" s="19"/>
      <c r="B45" s="24"/>
      <c r="C45" s="25"/>
      <c r="D45" s="20"/>
      <c r="E45" s="25"/>
      <c r="F45" s="25"/>
      <c r="G45" s="20"/>
      <c r="H45" s="25"/>
      <c r="I45" s="25"/>
      <c r="J45" s="25"/>
      <c r="K45" s="25"/>
      <c r="L45" s="25"/>
    </row>
  </sheetData>
  <mergeCells count="27">
    <mergeCell ref="H25:L25"/>
    <mergeCell ref="A33:B33"/>
    <mergeCell ref="C35:L35"/>
    <mergeCell ref="A41:B41"/>
    <mergeCell ref="A43:B43"/>
    <mergeCell ref="A2:L2"/>
    <mergeCell ref="C3:E3"/>
    <mergeCell ref="F3:G3"/>
    <mergeCell ref="H3:L3"/>
    <mergeCell ref="A6:A7"/>
    <mergeCell ref="B6:B7"/>
    <mergeCell ref="C6:E7"/>
    <mergeCell ref="F6:F7"/>
    <mergeCell ref="G6:G7"/>
    <mergeCell ref="H6:L6"/>
    <mergeCell ref="A3:A4"/>
    <mergeCell ref="B3:B4"/>
    <mergeCell ref="H8:L8"/>
    <mergeCell ref="C9:E9"/>
    <mergeCell ref="C14:E14"/>
    <mergeCell ref="A17:B17"/>
    <mergeCell ref="C17:E17"/>
    <mergeCell ref="C18:E18"/>
    <mergeCell ref="A23:B23"/>
    <mergeCell ref="C23:E23"/>
    <mergeCell ref="C25:E25"/>
    <mergeCell ref="C8:E8"/>
  </mergeCells>
  <pageMargins left="0.31496062992125984" right="0.31496062992125984" top="0.35433070866141736" bottom="0.55118110236220474" header="0.11811023622047245" footer="0.11811023622047245"/>
  <pageSetup paperSize="9" scale="73" orientation="landscape" r:id="rId1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титульный лист 1</vt:lpstr>
      <vt:lpstr>титульный лист 2</vt:lpstr>
      <vt:lpstr>фортепиано ДПП</vt:lpstr>
      <vt:lpstr>Примечание к ОП Фортепиано</vt:lpstr>
      <vt:lpstr>струнные ДПП</vt:lpstr>
      <vt:lpstr>духовые,ударные ДПП-8</vt:lpstr>
      <vt:lpstr>духовые, ударные ДПП-5</vt:lpstr>
      <vt:lpstr>ОНИ (баян, акк, гитара) ДПП-8</vt:lpstr>
      <vt:lpstr>ОНИ (баян, акк, гитара) ДПП-5</vt:lpstr>
      <vt:lpstr>ОНИ (домра, балалайка) ДПП-8</vt:lpstr>
      <vt:lpstr>ОНИ (домра, балалайка) ДПП-5</vt:lpstr>
      <vt:lpstr>хоровое пение ДПП-8</vt:lpstr>
      <vt:lpstr>'духовые, ударные ДПП-5'!Область_печати</vt:lpstr>
      <vt:lpstr>'ОНИ (баян, акк, гитара) ДПП-5'!Область_печати</vt:lpstr>
      <vt:lpstr>'титульный лист 1'!Область_печати</vt:lpstr>
      <vt:lpstr>'титульный лист 2'!Область_печати</vt:lpstr>
      <vt:lpstr>'фортепиано ДПП'!Область_печати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2019-03-20T08:12:17Z</cp:lastPrinted>
  <dcterms:created xsi:type="dcterms:W3CDTF">2017-04-07T06:57:44Z</dcterms:created>
  <dcterms:modified xsi:type="dcterms:W3CDTF">2021-04-28T10:18:53Z</dcterms:modified>
</cp:coreProperties>
</file>