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вуч\2021-2022 уч.год\Учебные планы на 2021-22 уч. год\"/>
    </mc:Choice>
  </mc:AlternateContent>
  <bookViews>
    <workbookView xWindow="0" yWindow="0" windowWidth="15360" windowHeight="6045" firstSheet="3" activeTab="8"/>
  </bookViews>
  <sheets>
    <sheet name="титульный лист 1" sheetId="12" r:id="rId1"/>
    <sheet name="фортепиано ДПП" sheetId="1" r:id="rId2"/>
    <sheet name="Примечание к ОП Фортепиано" sheetId="16" r:id="rId3"/>
    <sheet name="струнные ДПП" sheetId="2" r:id="rId4"/>
    <sheet name="духовые,ударные ДПП-8" sheetId="3" r:id="rId5"/>
    <sheet name="духовые, ударные ДПП-5" sheetId="5" r:id="rId6"/>
    <sheet name="ОНИ ДПП-8" sheetId="17" r:id="rId7"/>
    <sheet name="ОНИ ДПП-5" sheetId="6" r:id="rId8"/>
    <sheet name="хоровое пение ДПП-8" sheetId="8" r:id="rId9"/>
  </sheets>
  <definedNames>
    <definedName name="_xlnm.Print_Area" localSheetId="5">'духовые, ударные ДПП-5'!$A$1:$L$42</definedName>
    <definedName name="_xlnm.Print_Area" localSheetId="7">'ОНИ ДПП-5'!$A$1:$L$41</definedName>
    <definedName name="_xlnm.Print_Area" localSheetId="0">'титульный лист 1'!$A$1:$W$39</definedName>
    <definedName name="_xlnm.Print_Area" localSheetId="1">'фортепиано ДПП'!$A$1:$O$42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8" l="1"/>
  <c r="D21" i="17"/>
  <c r="D21" i="3"/>
  <c r="I24" i="6"/>
  <c r="J24" i="6"/>
  <c r="K24" i="6"/>
  <c r="H24" i="6"/>
  <c r="C19" i="6"/>
  <c r="D20" i="6"/>
  <c r="C19" i="5"/>
  <c r="D23" i="5"/>
  <c r="I24" i="5"/>
  <c r="J24" i="5"/>
  <c r="K24" i="5"/>
  <c r="L24" i="5"/>
  <c r="H24" i="5"/>
  <c r="D20" i="5"/>
  <c r="D24" i="3"/>
  <c r="D21" i="2"/>
  <c r="D21" i="1"/>
  <c r="L24" i="6"/>
  <c r="E21" i="6"/>
  <c r="I25" i="1" l="1"/>
  <c r="J25" i="1"/>
  <c r="K25" i="1"/>
  <c r="L25" i="1"/>
  <c r="M25" i="1"/>
  <c r="N25" i="1"/>
  <c r="O25" i="1"/>
  <c r="H25" i="1"/>
  <c r="D24" i="1"/>
  <c r="N23" i="8" l="1"/>
  <c r="D21" i="8"/>
  <c r="E12" i="8"/>
  <c r="E12" i="2" l="1"/>
  <c r="D11" i="1" l="1"/>
  <c r="D29" i="1"/>
  <c r="E12" i="1"/>
  <c r="D29" i="2" l="1"/>
  <c r="D24" i="2"/>
  <c r="D11" i="2"/>
  <c r="D29" i="17" l="1"/>
  <c r="D29" i="3"/>
  <c r="E21" i="5" l="1"/>
  <c r="D22" i="1" l="1"/>
  <c r="D32" i="6" l="1"/>
  <c r="D31" i="6"/>
  <c r="E30" i="6"/>
  <c r="D33" i="17"/>
  <c r="D32" i="17"/>
  <c r="E31" i="17"/>
  <c r="D32" i="5"/>
  <c r="D31" i="5"/>
  <c r="E30" i="5"/>
  <c r="D33" i="3"/>
  <c r="D32" i="3"/>
  <c r="E31" i="3"/>
  <c r="D33" i="2"/>
  <c r="D32" i="2"/>
  <c r="E31" i="2"/>
  <c r="D29" i="8" l="1"/>
  <c r="D28" i="8"/>
  <c r="E27" i="8"/>
  <c r="D22" i="8"/>
  <c r="C19" i="8" s="1"/>
  <c r="D33" i="1"/>
  <c r="D32" i="1"/>
  <c r="C26" i="8"/>
  <c r="E11" i="8"/>
  <c r="C10" i="8"/>
  <c r="C34" i="8"/>
  <c r="C33" i="8"/>
  <c r="O30" i="8"/>
  <c r="N30" i="8"/>
  <c r="M30" i="8"/>
  <c r="L30" i="8"/>
  <c r="K30" i="8"/>
  <c r="J30" i="8"/>
  <c r="I30" i="8"/>
  <c r="H30" i="8"/>
  <c r="O17" i="8"/>
  <c r="O23" i="8" s="1"/>
  <c r="M17" i="8"/>
  <c r="M23" i="8" s="1"/>
  <c r="L17" i="8"/>
  <c r="L23" i="8" s="1"/>
  <c r="K17" i="8"/>
  <c r="K23" i="8" s="1"/>
  <c r="J17" i="8"/>
  <c r="J23" i="8" s="1"/>
  <c r="I17" i="8"/>
  <c r="I23" i="8" s="1"/>
  <c r="H17" i="8"/>
  <c r="H23" i="8" s="1"/>
  <c r="D16" i="8"/>
  <c r="D15" i="8"/>
  <c r="D14" i="8"/>
  <c r="C25" i="8" l="1"/>
  <c r="C9" i="8"/>
  <c r="C13" i="8"/>
  <c r="D28" i="6"/>
  <c r="K33" i="6"/>
  <c r="J33" i="6"/>
  <c r="I33" i="6"/>
  <c r="K33" i="5"/>
  <c r="J33" i="5"/>
  <c r="I33" i="5"/>
  <c r="D28" i="5"/>
  <c r="C37" i="6"/>
  <c r="C36" i="6"/>
  <c r="L33" i="6"/>
  <c r="H33" i="6"/>
  <c r="C29" i="6"/>
  <c r="C26" i="6" s="1"/>
  <c r="E27" i="6"/>
  <c r="D23" i="6"/>
  <c r="D22" i="6"/>
  <c r="L17" i="6"/>
  <c r="K17" i="6"/>
  <c r="J17" i="6"/>
  <c r="I17" i="6"/>
  <c r="H17" i="6"/>
  <c r="D16" i="6"/>
  <c r="D15" i="6"/>
  <c r="C13" i="6"/>
  <c r="E12" i="6"/>
  <c r="D11" i="6"/>
  <c r="E10" i="6"/>
  <c r="C36" i="5"/>
  <c r="C29" i="5"/>
  <c r="E27" i="5"/>
  <c r="D22" i="5"/>
  <c r="D24" i="17"/>
  <c r="E22" i="17"/>
  <c r="E22" i="3"/>
  <c r="C22" i="2"/>
  <c r="D16" i="5"/>
  <c r="D15" i="5"/>
  <c r="E12" i="5"/>
  <c r="D11" i="5"/>
  <c r="C13" i="5"/>
  <c r="E10" i="5"/>
  <c r="C37" i="5"/>
  <c r="L33" i="5"/>
  <c r="H33" i="5"/>
  <c r="L17" i="5"/>
  <c r="K17" i="5"/>
  <c r="J17" i="5"/>
  <c r="I17" i="5"/>
  <c r="H17" i="5"/>
  <c r="C17" i="8" l="1"/>
  <c r="C23" i="8" s="1"/>
  <c r="C26" i="5"/>
  <c r="C14" i="5"/>
  <c r="C8" i="8"/>
  <c r="C6" i="8" s="1"/>
  <c r="C14" i="6"/>
  <c r="C9" i="6"/>
  <c r="C9" i="5"/>
  <c r="C38" i="17"/>
  <c r="C37" i="17"/>
  <c r="O34" i="17"/>
  <c r="N34" i="17"/>
  <c r="M34" i="17"/>
  <c r="L34" i="17"/>
  <c r="K34" i="17"/>
  <c r="J34" i="17"/>
  <c r="I34" i="17"/>
  <c r="H34" i="17"/>
  <c r="C30" i="17"/>
  <c r="C27" i="17" s="1"/>
  <c r="E28" i="17"/>
  <c r="D23" i="17"/>
  <c r="C20" i="17" s="1"/>
  <c r="O18" i="17"/>
  <c r="O25" i="17" s="1"/>
  <c r="N18" i="17"/>
  <c r="N25" i="17" s="1"/>
  <c r="M18" i="17"/>
  <c r="M25" i="17" s="1"/>
  <c r="L18" i="17"/>
  <c r="L25" i="17" s="1"/>
  <c r="K18" i="17"/>
  <c r="K25" i="17" s="1"/>
  <c r="J18" i="17"/>
  <c r="J25" i="17" s="1"/>
  <c r="I18" i="17"/>
  <c r="I25" i="17" s="1"/>
  <c r="H18" i="17"/>
  <c r="H25" i="17" s="1"/>
  <c r="D17" i="17"/>
  <c r="D16" i="17"/>
  <c r="D15" i="17"/>
  <c r="C13" i="17"/>
  <c r="E12" i="17"/>
  <c r="D11" i="17"/>
  <c r="E10" i="17"/>
  <c r="E12" i="3"/>
  <c r="D11" i="3"/>
  <c r="C38" i="3"/>
  <c r="C37" i="3"/>
  <c r="O34" i="3"/>
  <c r="N34" i="3"/>
  <c r="M34" i="3"/>
  <c r="L34" i="3"/>
  <c r="K34" i="3"/>
  <c r="J34" i="3"/>
  <c r="I34" i="3"/>
  <c r="H34" i="3"/>
  <c r="C30" i="3"/>
  <c r="C27" i="3" s="1"/>
  <c r="E28" i="3"/>
  <c r="D23" i="3"/>
  <c r="C20" i="3" s="1"/>
  <c r="O18" i="3"/>
  <c r="O25" i="3" s="1"/>
  <c r="N18" i="3"/>
  <c r="N25" i="3" s="1"/>
  <c r="M18" i="3"/>
  <c r="M25" i="3" s="1"/>
  <c r="L18" i="3"/>
  <c r="L25" i="3" s="1"/>
  <c r="K18" i="3"/>
  <c r="K25" i="3" s="1"/>
  <c r="J18" i="3"/>
  <c r="J25" i="3" s="1"/>
  <c r="I18" i="3"/>
  <c r="I25" i="3" s="1"/>
  <c r="H18" i="3"/>
  <c r="H25" i="3" s="1"/>
  <c r="D17" i="3"/>
  <c r="D16" i="3"/>
  <c r="D15" i="3"/>
  <c r="C13" i="3"/>
  <c r="E10" i="3"/>
  <c r="C34" i="2"/>
  <c r="O35" i="2"/>
  <c r="N35" i="2"/>
  <c r="M35" i="2"/>
  <c r="L35" i="2"/>
  <c r="C39" i="2"/>
  <c r="C38" i="2"/>
  <c r="K35" i="2"/>
  <c r="J35" i="2"/>
  <c r="I35" i="2"/>
  <c r="H35" i="2"/>
  <c r="C30" i="2"/>
  <c r="E28" i="2"/>
  <c r="D23" i="2"/>
  <c r="C20" i="2" s="1"/>
  <c r="O18" i="2"/>
  <c r="O25" i="2" s="1"/>
  <c r="N18" i="2"/>
  <c r="N25" i="2" s="1"/>
  <c r="M18" i="2"/>
  <c r="M25" i="2" s="1"/>
  <c r="L18" i="2"/>
  <c r="L25" i="2" s="1"/>
  <c r="K18" i="2"/>
  <c r="K25" i="2" s="1"/>
  <c r="J18" i="2"/>
  <c r="J25" i="2" s="1"/>
  <c r="I18" i="2"/>
  <c r="I25" i="2" s="1"/>
  <c r="H18" i="2"/>
  <c r="H25" i="2" s="1"/>
  <c r="D17" i="2"/>
  <c r="D16" i="2"/>
  <c r="D15" i="2"/>
  <c r="C13" i="2"/>
  <c r="E10" i="2"/>
  <c r="C17" i="5" l="1"/>
  <c r="C14" i="17"/>
  <c r="C17" i="6"/>
  <c r="C24" i="6" s="1"/>
  <c r="C9" i="17"/>
  <c r="C18" i="17" s="1"/>
  <c r="C14" i="3"/>
  <c r="C27" i="2"/>
  <c r="C8" i="6"/>
  <c r="C6" i="6" s="1"/>
  <c r="C8" i="5"/>
  <c r="C6" i="5" s="1"/>
  <c r="C24" i="5"/>
  <c r="C9" i="3"/>
  <c r="C9" i="2"/>
  <c r="C14" i="2"/>
  <c r="C18" i="2" s="1"/>
  <c r="C25" i="2" s="1"/>
  <c r="C18" i="3" l="1"/>
  <c r="C8" i="3"/>
  <c r="C25" i="17"/>
  <c r="C8" i="17"/>
  <c r="C6" i="17" s="1"/>
  <c r="C25" i="3"/>
  <c r="C6" i="3"/>
  <c r="C8" i="2"/>
  <c r="C6" i="2" s="1"/>
  <c r="I34" i="1" l="1"/>
  <c r="J34" i="1"/>
  <c r="K34" i="1"/>
  <c r="L34" i="1"/>
  <c r="M34" i="1"/>
  <c r="N34" i="1"/>
  <c r="O34" i="1"/>
  <c r="H34" i="1"/>
  <c r="C38" i="1" l="1"/>
  <c r="C37" i="1"/>
  <c r="D31" i="1" l="1"/>
  <c r="C30" i="1"/>
  <c r="D17" i="1"/>
  <c r="D15" i="1"/>
  <c r="C13" i="1"/>
  <c r="E10" i="1"/>
  <c r="E28" i="1"/>
  <c r="I18" i="1"/>
  <c r="J18" i="1"/>
  <c r="K18" i="1"/>
  <c r="L18" i="1"/>
  <c r="M18" i="1"/>
  <c r="N18" i="1"/>
  <c r="O18" i="1"/>
  <c r="H18" i="1"/>
  <c r="D23" i="1"/>
  <c r="C20" i="1" s="1"/>
  <c r="D16" i="1"/>
  <c r="C27" i="1" l="1"/>
  <c r="C9" i="1"/>
  <c r="C14" i="1"/>
  <c r="C18" i="1" l="1"/>
  <c r="C25" i="1" l="1"/>
  <c r="C8" i="1"/>
  <c r="C6" i="1" s="1"/>
</calcChain>
</file>

<file path=xl/sharedStrings.xml><?xml version="1.0" encoding="utf-8"?>
<sst xmlns="http://schemas.openxmlformats.org/spreadsheetml/2006/main" count="677" uniqueCount="174">
  <si>
    <t>Теория и история музыки</t>
  </si>
  <si>
    <t>Сольфеджио</t>
  </si>
  <si>
    <t>Вариативная часть</t>
  </si>
  <si>
    <t>Элементарная теория музыки</t>
  </si>
  <si>
    <t>2.</t>
  </si>
  <si>
    <t>Фортепиано</t>
  </si>
  <si>
    <t>4.</t>
  </si>
  <si>
    <t xml:space="preserve">Специальность </t>
  </si>
  <si>
    <t xml:space="preserve"> «Снежинская детская музыкальная школа им. П.И.Чайковского»</t>
  </si>
  <si>
    <t>Школа работает в режиме шестидневной рабочей недели.</t>
  </si>
  <si>
    <t>Каникулы:</t>
  </si>
  <si>
    <t>Срок обучения 4 года.</t>
  </si>
  <si>
    <t xml:space="preserve"> Музыкальное исполнительство</t>
  </si>
  <si>
    <t>Специальность и чтение с листа</t>
  </si>
  <si>
    <t>Концертмейстерский класс</t>
  </si>
  <si>
    <t>Хоровой класс</t>
  </si>
  <si>
    <t>12,14,16</t>
  </si>
  <si>
    <t>2,4,6...-14</t>
  </si>
  <si>
    <t>Слушание музыки</t>
  </si>
  <si>
    <t>Ансамбль</t>
  </si>
  <si>
    <t>экзамены</t>
  </si>
  <si>
    <t>контрольные уроки, зачёты</t>
  </si>
  <si>
    <t>Оркестровый класс</t>
  </si>
  <si>
    <t>3.</t>
  </si>
  <si>
    <t>5.</t>
  </si>
  <si>
    <t>Хор</t>
  </si>
  <si>
    <t>Основы дирижирования</t>
  </si>
  <si>
    <t>2-13,15</t>
  </si>
  <si>
    <t>1. Дополнительная предпрофессиональная программа (ДПП) в области музыкального искусства</t>
  </si>
  <si>
    <t>3. Дополнительная предпрофессиональная программа (ДПП) в области музыкального искусства</t>
  </si>
  <si>
    <t>3.1. Дополнительная предпрофессиональная программа (ДПП) в области музыкального искусства</t>
  </si>
  <si>
    <t>4. Дополнительная предпрофессиональная программа (ДПП) в области музыкального искусства</t>
  </si>
  <si>
    <t>Примечание к учебному плану</t>
  </si>
  <si>
    <t>«Фортепиано».</t>
  </si>
  <si>
    <t>1.</t>
  </si>
  <si>
    <t>При реализации ОП устанавливаются следующие виды учебных занятий и численность обучающихся: групповые занятия – от 9 человек; мелкогрупповые занятия – от 4 до 8 человек (по ансамблевым учебным предметам – от 2-х человек); индивидуальные занятия.</t>
  </si>
  <si>
    <t xml:space="preserve">При реализации учебного предмета «Хоровой класс» могут одновременно заниматься обучающиеся по другим ОП в области музыкального искусства. Учебный предмет «Хоровой класс» может проводиться следующим образом: хор из обучающихся первых классов; хор из обучающихся 2–4-х классов; хор из обучающихся 5–8-х классов. В зависимости от количества обучающихся возможно перераспределение хоровых групп. </t>
  </si>
  <si>
    <t xml:space="preserve">По учебному предмету «Ансамбль» к занятиям могут привлекаться как обучающиеся по данной ОП, так и по другим ОП в области музыкального искусства. Кроме того, реализация данного учебного предмета может проходить в форме совместного исполнения музыкальных произведений, обучающегося с преподавателем. </t>
  </si>
  <si>
    <t>Реализация учебного предмета «Концертмейстерский класс» предполагает привлечение иллюстраторов (вокалистов, инструменталистов). В качестве иллюстраторов могут выступать обучающиеся ДШИ или, в случае их недостаточности, работники ДШИ. В случае привлечения в качестве иллюстратора работника ДШИ планируются концертмейстерские часы в объеме до 80% времени, отведенного на аудиторные занятия по данному учебному предмету.</t>
  </si>
  <si>
    <t>Объем самостоятельной работы обучающихся в неделю по учебным предметам обязательной и вариативной части в среднем за весь период обучения определяется с учетом минимальных затрат на подготовку домашнего задания, параллельного освоения детьми программ начального и основного общего образования. По учебным предметам обязательной части объем самостоятельной нагрузки обучающихся планируется следующим образом:</t>
  </si>
  <si>
    <t>«Специальность и чтение с листа» – 1-2 классы – по 3 часа в неделю; 3-4 классы – по 4 часа; 5-6 классы – по 5 часов; 7-8 классы – по 6 часов; «Ансамбль» – 1,5 часа в неделю; «Концертмейстерский класс» – 1,5 часа в неделю; «Хоровой класс» – 0,5 часа в неделю; «Сольфеджио» – 1 час в неделю; «Слушание музыки» – 0,5 часа в неделю; «Музыкальная литература (зарубежная, отечественная)» – 1 час в неделю.</t>
  </si>
  <si>
    <t>Музыкальная литература (зарубежная, отечественная)</t>
  </si>
  <si>
    <t>Наименование частей, предметных областей и учебных предметов</t>
  </si>
  <si>
    <t>Структура и объем ПО</t>
  </si>
  <si>
    <t>Обязательная часть</t>
  </si>
  <si>
    <t>ПО.01.</t>
  </si>
  <si>
    <t>Индекс предметных областей, разделов и учебных предметов</t>
  </si>
  <si>
    <t>Групповые заяния</t>
  </si>
  <si>
    <t>Мелкогрупповые занятия</t>
  </si>
  <si>
    <t>Индивидуальные занятия</t>
  </si>
  <si>
    <t>Промежуточная аттестация                                    (по полугодиям)</t>
  </si>
  <si>
    <t>Недельная нагрузка в часах</t>
  </si>
  <si>
    <t>Количество недель аудиторных занятий</t>
  </si>
  <si>
    <t>Распределение по годам обучения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</si>
  <si>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</si>
  <si>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</si>
  <si>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</si>
  <si>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</si>
  <si>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</si>
  <si>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</si>
  <si>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</si>
  <si>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ПО.01.УП.01</t>
  </si>
  <si>
    <t>ПО.01.УП.02</t>
  </si>
  <si>
    <t>ПО.01.УП.03</t>
  </si>
  <si>
    <t>ПО.01.УП.04</t>
  </si>
  <si>
    <t>ПО.02.</t>
  </si>
  <si>
    <t>ПО.02.УП.01</t>
  </si>
  <si>
    <t>ПО.02.УП.02</t>
  </si>
  <si>
    <t>ПО.02.УП.03</t>
  </si>
  <si>
    <t>Аудиторные занятия               (в часах)</t>
  </si>
  <si>
    <t>В.00.</t>
  </si>
  <si>
    <t>В.04.УП.04</t>
  </si>
  <si>
    <t>Всего аудиторная нагрузка с учетом вариативной части:</t>
  </si>
  <si>
    <t>К.03.00.</t>
  </si>
  <si>
    <t>Консультации</t>
  </si>
  <si>
    <t>К.03.01</t>
  </si>
  <si>
    <t>К.03.02</t>
  </si>
  <si>
    <t>К.03.03</t>
  </si>
  <si>
    <t>К.03.04</t>
  </si>
  <si>
    <t>К.03.05</t>
  </si>
  <si>
    <t>А.04.00</t>
  </si>
  <si>
    <t>ПА.04.01.</t>
  </si>
  <si>
    <t>Промежуточная (экзаменационная)</t>
  </si>
  <si>
    <t>Аттестация</t>
  </si>
  <si>
    <t>ИА.04.02.</t>
  </si>
  <si>
    <t>Итоговая аттестация</t>
  </si>
  <si>
    <t>ИА.04.02.01</t>
  </si>
  <si>
    <t>ИА.04.02.02</t>
  </si>
  <si>
    <t>ИА.04.02.03</t>
  </si>
  <si>
    <t>Специальность</t>
  </si>
  <si>
    <t xml:space="preserve">8 класс    </t>
  </si>
  <si>
    <t>Годовая нагрузка в часах</t>
  </si>
  <si>
    <t>Аудиторная нагрузка по консультациям</t>
  </si>
  <si>
    <t>Резерв учебного времени</t>
  </si>
  <si>
    <t>Годовой объем в неделях</t>
  </si>
  <si>
    <t xml:space="preserve">Ансамбль </t>
  </si>
  <si>
    <t xml:space="preserve">Сводный хор </t>
  </si>
  <si>
    <t xml:space="preserve">Концертмейстерский класс </t>
  </si>
  <si>
    <t>Музыкальная литература</t>
  </si>
  <si>
    <t>Дополнительные  общеразвивающие программы (ДОП):</t>
  </si>
  <si>
    <t>Дополнительные предпрофессиональные  программы (ДПП) в области музыкального искусства:</t>
  </si>
  <si>
    <t>Учебные планы бюджетного отделения  представлены  по следующим программам:</t>
  </si>
  <si>
    <t xml:space="preserve"> Срок обучения 5 лет.</t>
  </si>
  <si>
    <r>
      <t xml:space="preserve">2.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«Струнные инструменты».  </t>
    </r>
  </si>
  <si>
    <r>
      <t xml:space="preserve">3.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</si>
  <si>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3.1.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</si>
  <si>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4.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</si>
  <si>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r>
      <t xml:space="preserve">4.1.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</si>
  <si>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r>
      <t xml:space="preserve">5.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пение». </t>
    </r>
  </si>
  <si>
    <r>
      <t xml:space="preserve">1.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«Фортепиано».</t>
    </r>
  </si>
  <si>
    <t>К.03.06</t>
  </si>
  <si>
    <t>Оркестр</t>
  </si>
  <si>
    <t>2. Дополнительная предпрофессиональная программа (ДПП) в области музыкального искусства</t>
  </si>
  <si>
    <t>К.03.07</t>
  </si>
  <si>
    <t>4.1. Дополнительная предпрофессиональная программа (ДПП) в области музыкального искусства</t>
  </si>
  <si>
    <t>5. Дополнительная предпрофессиональная программа (ДПП) в области музыкального искусства</t>
  </si>
  <si>
    <t>2,4,6…-12,15</t>
  </si>
  <si>
    <t>Хоровое пение</t>
  </si>
  <si>
    <t>Групповые занятия</t>
  </si>
  <si>
    <t>Ритмическое сольфеджио</t>
  </si>
  <si>
    <t xml:space="preserve">Муниципальное бюджетное  учреждениедополнительного образования </t>
  </si>
  <si>
    <t>Начало учебного года – 1 сентября, продолжительность учебного года – 34 недели, для первоклассников – 33 недели.</t>
  </si>
  <si>
    <t>УЧЕБНЫЕ ПЛАНЫ  на 2021-2022 учебный год</t>
  </si>
  <si>
    <r>
      <t>1.   Дополнительная общеразвивающая программа в области музыкального искусства.</t>
    </r>
    <r>
      <rPr>
        <b/>
        <sz val="20"/>
        <color theme="1"/>
        <rFont val="Times New Roman"/>
        <family val="1"/>
        <charset val="204"/>
      </rPr>
      <t xml:space="preserve"> "Инструментальное испольнительство".</t>
    </r>
    <r>
      <rPr>
        <sz val="20"/>
        <color theme="1"/>
        <rFont val="Times New Roman"/>
        <family val="1"/>
        <charset val="204"/>
      </rPr>
      <t xml:space="preserve"> </t>
    </r>
  </si>
  <si>
    <r>
      <t xml:space="preserve">2.   Дополнительная общеразвивающая программа в области музыкального искусства. </t>
    </r>
    <r>
      <rPr>
        <b/>
        <sz val="20"/>
        <color theme="1"/>
        <rFont val="Times New Roman"/>
        <family val="1"/>
        <charset val="204"/>
      </rPr>
      <t>"Сольное пение".</t>
    </r>
  </si>
  <si>
    <t>·        осенние с 25.10.2021 по 31.10.2021</t>
  </si>
  <si>
    <t>·        зимние с 27.12.2021 по 09.01.2022</t>
  </si>
  <si>
    <t xml:space="preserve">         дополнительные (для учащихся 1 класс ДПП-8) с 14.02.2022 по 20.02.2022</t>
  </si>
  <si>
    <t>·        весенние с 28.03.2022 по 03.04.2022</t>
  </si>
  <si>
    <t>·        летние с 30.05.2022 по 31.08.2022</t>
  </si>
  <si>
    <t>1,3,5…-15</t>
  </si>
  <si>
    <t>13, 14,15,16</t>
  </si>
  <si>
    <t>2,4..-10,14,15</t>
  </si>
  <si>
    <t>9-13,15</t>
  </si>
  <si>
    <t>8,10,12,14,16</t>
  </si>
  <si>
    <t>6-16</t>
  </si>
  <si>
    <t>6,8,10,12</t>
  </si>
  <si>
    <t>2,4..-10,14</t>
  </si>
  <si>
    <t>10-16</t>
  </si>
  <si>
    <t>2,4,6</t>
  </si>
  <si>
    <t>8-16</t>
  </si>
  <si>
    <t>9,11,13,15</t>
  </si>
  <si>
    <t>1,3,5,7</t>
  </si>
  <si>
    <t>2,4,6,8</t>
  </si>
  <si>
    <t>4,6,8</t>
  </si>
  <si>
    <t>4,6,8,10</t>
  </si>
  <si>
    <t>2,4,8,9</t>
  </si>
  <si>
    <t>Срок обучения – 8 лет</t>
  </si>
  <si>
    <t>Срок обучения – 5 лет</t>
  </si>
  <si>
    <t>Срок обучения 8 лет.</t>
  </si>
  <si>
    <t xml:space="preserve">   «Народные инструменты». Срок обучения 5 лет.</t>
  </si>
  <si>
    <t xml:space="preserve">   «Народные инструменты». Срок обучения 8 лет.</t>
  </si>
  <si>
    <t xml:space="preserve">   «Духовые и ударные инструменты». Срок обучения 5 лет.</t>
  </si>
  <si>
    <t xml:space="preserve">   «Духовые и ударные инструменты». Срок обучения 8 лет.</t>
  </si>
  <si>
    <t xml:space="preserve">   «Струнные инструменты». Срок обучения 8 лет.</t>
  </si>
  <si>
    <t xml:space="preserve">   «Фортепиано». Срок обучения 8 лет.</t>
  </si>
  <si>
    <t xml:space="preserve">   «Хоровое пение». Срок обучения 8 лет</t>
  </si>
  <si>
    <t>6</t>
  </si>
  <si>
    <t>2,4..-10,15</t>
  </si>
  <si>
    <t>14</t>
  </si>
  <si>
    <t xml:space="preserve">  Аудиторная нагрузка по консультациям</t>
  </si>
  <si>
    <t xml:space="preserve">  Всего количество контрольных уроков, зачетов, экзаменов</t>
  </si>
  <si>
    <t xml:space="preserve">  Всего аудиторная нагрузка с учетом вариативной части:</t>
  </si>
  <si>
    <t xml:space="preserve">  Количество контрольных уроков, зачетов, экзаменов по двум предметным областям</t>
  </si>
  <si>
    <t xml:space="preserve">  Аудиторная нагрузка по двум предметным областям</t>
  </si>
  <si>
    <t xml:space="preserve"> Всего аудиторная нагрузка с учетом вариативной части:</t>
  </si>
  <si>
    <t xml:space="preserve"> Всего количество контрольных уроков, зачетов, экзаменов </t>
  </si>
  <si>
    <t xml:space="preserve">  Всего количество контрольных уроков, зачетов, экзаменов </t>
  </si>
  <si>
    <t>14-16</t>
  </si>
  <si>
    <t>2-11,13-15</t>
  </si>
  <si>
    <t>В.ОО.</t>
  </si>
  <si>
    <t>В.01.УП.01</t>
  </si>
  <si>
    <t>В.02.УП.02</t>
  </si>
  <si>
    <t>В.03.УП.03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</si>
</sst>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17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 vertical="top" wrapText="1"/>
    </xf>
    <xf numFmtId="0" fontId="18" fillId="0" borderId="0" xfId="0" applyFont="1"/>
    <xf numFmtId="164" fontId="3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64" fontId="18" fillId="0" borderId="5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20" fillId="0" borderId="0" xfId="0" applyFont="1"/>
    <xf numFmtId="164" fontId="5" fillId="0" borderId="2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164" fontId="5" fillId="0" borderId="5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" fontId="25" fillId="0" borderId="59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164" fontId="24" fillId="0" borderId="59" xfId="0" applyNumberFormat="1" applyFont="1" applyBorder="1" applyAlignment="1">
      <alignment horizontal="center" vertical="center" wrapText="1"/>
    </xf>
    <xf numFmtId="164" fontId="24" fillId="0" borderId="58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4" fillId="0" borderId="64" xfId="0" applyNumberFormat="1" applyFont="1" applyBorder="1" applyAlignment="1">
      <alignment horizontal="center" vertical="center" wrapText="1"/>
    </xf>
    <xf numFmtId="164" fontId="24" fillId="0" borderId="62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" fontId="23" fillId="0" borderId="64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4" fontId="18" fillId="0" borderId="7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" fontId="6" fillId="0" borderId="8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 wrapText="1"/>
    </xf>
    <xf numFmtId="1" fontId="6" fillId="0" borderId="32" xfId="0" applyNumberFormat="1" applyFont="1" applyBorder="1" applyAlignment="1">
      <alignment horizontal="left" vertical="center" wrapText="1"/>
    </xf>
    <xf numFmtId="1" fontId="6" fillId="0" borderId="33" xfId="0" applyNumberFormat="1" applyFont="1" applyBorder="1" applyAlignment="1">
      <alignment horizontal="left" vertical="center" wrapText="1"/>
    </xf>
    <xf numFmtId="1" fontId="18" fillId="0" borderId="7" xfId="0" applyNumberFormat="1" applyFont="1" applyBorder="1" applyAlignment="1">
      <alignment horizontal="center" vertical="top" wrapText="1"/>
    </xf>
    <xf numFmtId="1" fontId="18" fillId="0" borderId="8" xfId="0" applyNumberFormat="1" applyFont="1" applyBorder="1" applyAlignment="1">
      <alignment horizontal="center" vertical="top" wrapText="1"/>
    </xf>
    <xf numFmtId="1" fontId="18" fillId="0" borderId="4" xfId="0" applyNumberFormat="1" applyFont="1" applyBorder="1" applyAlignment="1">
      <alignment horizontal="center" vertical="top" wrapText="1"/>
    </xf>
    <xf numFmtId="164" fontId="6" fillId="0" borderId="32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18" fillId="0" borderId="8" xfId="0" applyNumberFormat="1" applyFont="1" applyBorder="1" applyAlignment="1">
      <alignment horizontal="center" vertical="top" wrapText="1"/>
    </xf>
    <xf numFmtId="164" fontId="18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164" fontId="24" fillId="0" borderId="57" xfId="0" applyNumberFormat="1" applyFont="1" applyBorder="1" applyAlignment="1">
      <alignment horizontal="center" vertical="top" wrapText="1"/>
    </xf>
    <xf numFmtId="164" fontId="24" fillId="0" borderId="34" xfId="0" applyNumberFormat="1" applyFont="1" applyBorder="1" applyAlignment="1">
      <alignment horizontal="center" vertical="top" wrapText="1"/>
    </xf>
    <xf numFmtId="164" fontId="24" fillId="0" borderId="5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top" wrapText="1"/>
    </xf>
    <xf numFmtId="164" fontId="24" fillId="0" borderId="63" xfId="0" applyNumberFormat="1" applyFont="1" applyBorder="1" applyAlignment="1">
      <alignment horizontal="center" vertical="top" wrapText="1"/>
    </xf>
    <xf numFmtId="164" fontId="24" fillId="0" borderId="8" xfId="0" applyNumberFormat="1" applyFont="1" applyBorder="1" applyAlignment="1">
      <alignment horizontal="center" vertical="top" wrapText="1"/>
    </xf>
    <xf numFmtId="164" fontId="24" fillId="0" borderId="55" xfId="0" applyNumberFormat="1" applyFont="1" applyBorder="1" applyAlignment="1">
      <alignment horizontal="center" vertical="top" wrapText="1"/>
    </xf>
    <xf numFmtId="0" fontId="23" fillId="0" borderId="32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164" fontId="24" fillId="0" borderId="7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5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164" fontId="24" fillId="0" borderId="61" xfId="0" applyNumberFormat="1" applyFont="1" applyBorder="1" applyAlignment="1">
      <alignment horizontal="center" vertical="top" wrapText="1"/>
    </xf>
    <xf numFmtId="164" fontId="24" fillId="0" borderId="14" xfId="0" applyNumberFormat="1" applyFont="1" applyBorder="1" applyAlignment="1">
      <alignment horizontal="center" vertical="top" wrapText="1"/>
    </xf>
    <xf numFmtId="164" fontId="24" fillId="0" borderId="6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view="pageBreakPreview" topLeftCell="A19" zoomScale="52" zoomScaleNormal="100" zoomScaleSheetLayoutView="52" workbookViewId="0">
      <selection activeCell="L42" sqref="L42"/>
    </sheetView>
  </sheetViews>
  <sheetFormatPr defaultColWidth="8.85546875" defaultRowHeight="15.75" x14ac:dyDescent="0.25"/>
  <cols>
    <col min="1" max="16384" width="8.85546875" style="8"/>
  </cols>
  <sheetData>
    <row r="1" spans="1:23" s="12" customFormat="1" ht="32.450000000000003" customHeight="1" x14ac:dyDescent="0.45">
      <c r="A1" s="184" t="s">
        <v>120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s="13" customFormat="1" ht="30.75" x14ac:dyDescent="0.45">
      <c r="A2" s="185" t="s">
        <v>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4" spans="1:23" s="10" customFormat="1" ht="26.25" x14ac:dyDescent="0.4">
      <c r="A4" s="186" t="s">
        <v>122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6" spans="1:23" s="14" customFormat="1" ht="26.25" x14ac:dyDescent="0.25">
      <c r="A6" s="187" t="s">
        <v>121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s="10" customFormat="1" ht="26.25" x14ac:dyDescent="0.4">
      <c r="A7" s="188" t="s">
        <v>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9" spans="1:23" s="10" customFormat="1" ht="26.25" x14ac:dyDescent="0.4">
      <c r="A9" s="11" t="s">
        <v>10</v>
      </c>
    </row>
    <row r="10" spans="1:23" s="10" customFormat="1" ht="30" customHeight="1" x14ac:dyDescent="0.4">
      <c r="A10" s="10" t="s">
        <v>125</v>
      </c>
    </row>
    <row r="11" spans="1:23" s="10" customFormat="1" ht="30" customHeight="1" x14ac:dyDescent="0.4">
      <c r="A11" s="10" t="s">
        <v>126</v>
      </c>
    </row>
    <row r="12" spans="1:23" s="10" customFormat="1" ht="30" customHeight="1" x14ac:dyDescent="0.4">
      <c r="A12" s="183" t="s">
        <v>127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23" s="10" customFormat="1" ht="30" customHeight="1" x14ac:dyDescent="0.4">
      <c r="A13" s="10" t="s">
        <v>128</v>
      </c>
    </row>
    <row r="14" spans="1:23" s="10" customFormat="1" ht="30" customHeight="1" x14ac:dyDescent="0.4">
      <c r="A14" s="10" t="s">
        <v>129</v>
      </c>
    </row>
    <row r="15" spans="1:23" s="10" customFormat="1" ht="26.25" x14ac:dyDescent="0.4"/>
    <row r="16" spans="1:23" s="10" customFormat="1" ht="42" customHeight="1" x14ac:dyDescent="0.4">
      <c r="A16" s="111" t="s">
        <v>101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24" s="15" customFormat="1" ht="30" x14ac:dyDescent="0.4">
      <c r="A17" s="15" t="s">
        <v>99</v>
      </c>
    </row>
    <row r="18" spans="1:24" s="9" customFormat="1" ht="28.15" customHeight="1" x14ac:dyDescent="0.4">
      <c r="A18" s="180" t="s">
        <v>123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</row>
    <row r="19" spans="1:24" s="9" customFormat="1" ht="28.15" customHeight="1" x14ac:dyDescent="0.4">
      <c r="A19" s="181" t="s">
        <v>11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24" s="9" customFormat="1" ht="28.15" customHeight="1" x14ac:dyDescent="0.4">
      <c r="A20" s="180" t="s">
        <v>124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</row>
    <row r="21" spans="1:24" s="9" customFormat="1" ht="28.15" customHeight="1" x14ac:dyDescent="0.4">
      <c r="A21" s="181" t="s">
        <v>102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24" s="9" customFormat="1" ht="28.15" customHeight="1" x14ac:dyDescent="0.4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24" s="9" customFormat="1" ht="28.15" customHeight="1" x14ac:dyDescent="0.4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24" s="9" customFormat="1" ht="28.15" customHeight="1" x14ac:dyDescent="0.4">
      <c r="A24" s="182" t="s">
        <v>100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</row>
    <row r="25" spans="1:24" s="9" customFormat="1" ht="28.15" customHeight="1" x14ac:dyDescent="0.4">
      <c r="A25" s="180" t="s">
        <v>109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</row>
    <row r="26" spans="1:24" s="9" customFormat="1" ht="28.15" customHeight="1" x14ac:dyDescent="0.4">
      <c r="A26" s="181" t="s">
        <v>147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 s="9" customFormat="1" ht="28.15" customHeight="1" x14ac:dyDescent="0.4">
      <c r="A27" s="180" t="s">
        <v>103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</row>
    <row r="28" spans="1:24" ht="25.5" x14ac:dyDescent="0.25">
      <c r="A28" s="181" t="s">
        <v>147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</row>
    <row r="29" spans="1:24" ht="26.25" x14ac:dyDescent="0.25">
      <c r="A29" s="180" t="s">
        <v>104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</row>
    <row r="30" spans="1:24" ht="25.5" x14ac:dyDescent="0.25">
      <c r="A30" s="181" t="s">
        <v>147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 ht="26.25" x14ac:dyDescent="0.25">
      <c r="A31" s="180" t="s">
        <v>105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</row>
    <row r="32" spans="1:24" ht="25.5" x14ac:dyDescent="0.25">
      <c r="A32" s="181" t="s">
        <v>148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1:24" ht="26.25" x14ac:dyDescent="0.25">
      <c r="A33" s="180" t="s">
        <v>106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:24" ht="25.5" x14ac:dyDescent="0.25">
      <c r="A34" s="181" t="s">
        <v>147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</row>
    <row r="35" spans="1:24" ht="26.25" x14ac:dyDescent="0.25">
      <c r="A35" s="180" t="s">
        <v>107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</row>
    <row r="36" spans="1:24" ht="25.5" x14ac:dyDescent="0.25">
      <c r="A36" s="181" t="s">
        <v>148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1:24" ht="26.25" x14ac:dyDescent="0.25">
      <c r="A37" s="180" t="s">
        <v>108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</row>
    <row r="38" spans="1:24" ht="25.5" x14ac:dyDescent="0.25">
      <c r="A38" s="181" t="s">
        <v>147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1:24" ht="26.25" x14ac:dyDescent="0.4">
      <c r="X39" s="9"/>
    </row>
    <row r="40" spans="1:24" ht="26.25" x14ac:dyDescent="0.4">
      <c r="X40" s="9"/>
    </row>
    <row r="41" spans="1:24" ht="26.25" x14ac:dyDescent="0.4">
      <c r="X41" s="9"/>
    </row>
    <row r="42" spans="1:24" ht="26.25" x14ac:dyDescent="0.4">
      <c r="X42" s="9"/>
    </row>
  </sheetData>
  <mergeCells count="25">
    <mergeCell ref="A12:N12"/>
    <mergeCell ref="A1:W1"/>
    <mergeCell ref="A2:W2"/>
    <mergeCell ref="A4:W4"/>
    <mergeCell ref="A6:W6"/>
    <mergeCell ref="A7:O7"/>
    <mergeCell ref="A20:W20"/>
    <mergeCell ref="A18:W18"/>
    <mergeCell ref="A21:R21"/>
    <mergeCell ref="A24:X24"/>
    <mergeCell ref="A25:X25"/>
    <mergeCell ref="A19:R19"/>
    <mergeCell ref="A26:X26"/>
    <mergeCell ref="A27:X27"/>
    <mergeCell ref="A28:X28"/>
    <mergeCell ref="A29:X29"/>
    <mergeCell ref="A30:X30"/>
    <mergeCell ref="A31:X31"/>
    <mergeCell ref="A32:X32"/>
    <mergeCell ref="A33:X33"/>
    <mergeCell ref="A37:X37"/>
    <mergeCell ref="A38:X38"/>
    <mergeCell ref="A34:X34"/>
    <mergeCell ref="A35:X35"/>
    <mergeCell ref="A36:X36"/>
  </mergeCells>
  <pageMargins left="0.31496062992125984" right="0.31496062992125984" top="0.15748031496062992" bottom="0.15748031496062992" header="0.11811023622047245" footer="0.11811023622047245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86" zoomScaleNormal="100" zoomScaleSheetLayoutView="86" workbookViewId="0">
      <selection activeCell="R32" sqref="R32"/>
    </sheetView>
  </sheetViews>
  <sheetFormatPr defaultRowHeight="15" x14ac:dyDescent="0.25"/>
  <cols>
    <col min="1" max="1" width="19.5703125" customWidth="1"/>
    <col min="2" max="2" width="60.5703125" customWidth="1"/>
    <col min="3" max="3" width="7" customWidth="1"/>
    <col min="4" max="5" width="7.140625" customWidth="1"/>
    <col min="6" max="6" width="16.28515625" customWidth="1"/>
    <col min="7" max="7" width="13.42578125" customWidth="1"/>
    <col min="8" max="15" width="7" customWidth="1"/>
  </cols>
  <sheetData>
    <row r="1" spans="1:15" s="29" customFormat="1" ht="27" customHeight="1" x14ac:dyDescent="0.3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8"/>
      <c r="O1" s="28"/>
    </row>
    <row r="2" spans="1:15" ht="27.6" customHeight="1" thickBot="1" x14ac:dyDescent="0.3">
      <c r="A2" s="189" t="s">
        <v>155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  <c r="M3" s="196"/>
      <c r="N3" s="196"/>
      <c r="O3" s="196"/>
    </row>
    <row r="4" spans="1:15" ht="73.150000000000006" customHeight="1" thickBot="1" x14ac:dyDescent="0.3">
      <c r="A4" s="192"/>
      <c r="B4" s="194"/>
      <c r="C4" s="42" t="s">
        <v>118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2" t="s">
        <v>90</v>
      </c>
    </row>
    <row r="5" spans="1:15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8">
        <v>15</v>
      </c>
    </row>
    <row r="6" spans="1:15" ht="19.149999999999999" customHeight="1" thickBot="1" x14ac:dyDescent="0.3">
      <c r="A6" s="206"/>
      <c r="B6" s="204" t="s">
        <v>43</v>
      </c>
      <c r="C6" s="208">
        <f>C8+C20</f>
        <v>2083.5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  <c r="M6" s="203"/>
      <c r="N6" s="203"/>
      <c r="O6" s="203"/>
    </row>
    <row r="7" spans="1:15" ht="19.149999999999999" customHeight="1" thickBot="1" x14ac:dyDescent="0.3">
      <c r="A7" s="207"/>
      <c r="B7" s="205"/>
      <c r="C7" s="211"/>
      <c r="D7" s="212"/>
      <c r="E7" s="213"/>
      <c r="F7" s="214"/>
      <c r="G7" s="214"/>
      <c r="H7" s="44">
        <v>32</v>
      </c>
      <c r="I7" s="44">
        <v>33</v>
      </c>
      <c r="J7" s="44">
        <v>33</v>
      </c>
      <c r="K7" s="44">
        <v>33</v>
      </c>
      <c r="L7" s="44">
        <v>33</v>
      </c>
      <c r="M7" s="44">
        <v>33</v>
      </c>
      <c r="N7" s="44">
        <v>33</v>
      </c>
      <c r="O7" s="45">
        <v>33</v>
      </c>
    </row>
    <row r="8" spans="1:15" ht="30" customHeight="1" thickBot="1" x14ac:dyDescent="0.3">
      <c r="A8" s="3"/>
      <c r="B8" s="102" t="s">
        <v>44</v>
      </c>
      <c r="C8" s="215">
        <f>C18+C27</f>
        <v>1935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  <c r="M8" s="201"/>
      <c r="N8" s="201"/>
      <c r="O8" s="201"/>
    </row>
    <row r="9" spans="1:15" ht="30" customHeight="1" thickBot="1" x14ac:dyDescent="0.3">
      <c r="A9" s="116" t="s">
        <v>45</v>
      </c>
      <c r="B9" s="116" t="s">
        <v>12</v>
      </c>
      <c r="C9" s="215">
        <f>C13+D11+E10+E12</f>
        <v>1119</v>
      </c>
      <c r="D9" s="216"/>
      <c r="E9" s="21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35">
      <c r="A10" s="6" t="s">
        <v>61</v>
      </c>
      <c r="B10" s="25" t="s">
        <v>13</v>
      </c>
      <c r="C10" s="66"/>
      <c r="D10" s="67"/>
      <c r="E10" s="59">
        <f>H10*H7+I10*I7+J10*J7+K10*K7+L10*L7+M10*M7+N10*N7+O10*O7</f>
        <v>592</v>
      </c>
      <c r="F10" s="39" t="s">
        <v>130</v>
      </c>
      <c r="G10" s="39" t="s">
        <v>17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2.5</v>
      </c>
      <c r="N10" s="26">
        <v>2.5</v>
      </c>
      <c r="O10" s="26">
        <v>3</v>
      </c>
    </row>
    <row r="11" spans="1:15" s="7" customFormat="1" ht="30" customHeight="1" thickBot="1" x14ac:dyDescent="0.35">
      <c r="A11" s="6" t="s">
        <v>62</v>
      </c>
      <c r="B11" s="25" t="s">
        <v>19</v>
      </c>
      <c r="C11" s="68"/>
      <c r="D11" s="69">
        <f>K11*K7+L11*L7+M11*M7+J11*J7</f>
        <v>132</v>
      </c>
      <c r="E11" s="62"/>
      <c r="F11" s="39" t="s">
        <v>136</v>
      </c>
      <c r="G11" s="36"/>
      <c r="H11" s="26"/>
      <c r="I11" s="26"/>
      <c r="J11" s="26">
        <v>1</v>
      </c>
      <c r="K11" s="26">
        <v>1</v>
      </c>
      <c r="L11" s="26">
        <v>1</v>
      </c>
      <c r="M11" s="26">
        <v>1</v>
      </c>
      <c r="N11" s="26"/>
      <c r="O11" s="26"/>
    </row>
    <row r="12" spans="1:15" s="7" customFormat="1" ht="30" customHeight="1" thickBot="1" x14ac:dyDescent="0.35">
      <c r="A12" s="6" t="s">
        <v>63</v>
      </c>
      <c r="B12" s="25" t="s">
        <v>14</v>
      </c>
      <c r="C12" s="68"/>
      <c r="D12" s="69"/>
      <c r="E12" s="62">
        <f>N12*N7+O12*O7</f>
        <v>49.5</v>
      </c>
      <c r="F12" s="39" t="s">
        <v>131</v>
      </c>
      <c r="G12" s="36"/>
      <c r="H12" s="26"/>
      <c r="I12" s="26"/>
      <c r="J12" s="26"/>
      <c r="K12" s="26"/>
      <c r="L12" s="4"/>
      <c r="M12" s="26"/>
      <c r="N12" s="26">
        <v>0.5</v>
      </c>
      <c r="O12" s="26">
        <v>1</v>
      </c>
    </row>
    <row r="13" spans="1:15" s="7" customFormat="1" ht="30" customHeight="1" thickBot="1" x14ac:dyDescent="0.35">
      <c r="A13" s="6" t="s">
        <v>64</v>
      </c>
      <c r="B13" s="27" t="s">
        <v>15</v>
      </c>
      <c r="C13" s="70">
        <f>H13*H7+I13*I7+J13*J7+K13*K7+L13*L7+M13*M7+N13*N7+O13*O7</f>
        <v>345.5</v>
      </c>
      <c r="D13" s="71"/>
      <c r="E13" s="65"/>
      <c r="F13" s="39" t="s">
        <v>16</v>
      </c>
      <c r="G13" s="36"/>
      <c r="H13" s="26">
        <v>1</v>
      </c>
      <c r="I13" s="26">
        <v>1</v>
      </c>
      <c r="J13" s="26">
        <v>1</v>
      </c>
      <c r="K13" s="26">
        <v>1.5</v>
      </c>
      <c r="L13" s="26">
        <v>1.5</v>
      </c>
      <c r="M13" s="26">
        <v>1.5</v>
      </c>
      <c r="N13" s="26">
        <v>1.5</v>
      </c>
      <c r="O13" s="26">
        <v>1.5</v>
      </c>
    </row>
    <row r="14" spans="1:15" ht="30" customHeight="1" thickBot="1" x14ac:dyDescent="0.3">
      <c r="A14" s="116" t="s">
        <v>65</v>
      </c>
      <c r="B14" s="116" t="s">
        <v>0</v>
      </c>
      <c r="C14" s="225">
        <f>D15+D16+D17</f>
        <v>658</v>
      </c>
      <c r="D14" s="226"/>
      <c r="E14" s="22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35">
      <c r="A15" s="6" t="s">
        <v>66</v>
      </c>
      <c r="B15" s="115" t="s">
        <v>1</v>
      </c>
      <c r="C15" s="58"/>
      <c r="D15" s="51">
        <f>H15*H7+I15*I7+J15*J7+K15*K7+L15*L7+M15*M7+N15*N7+O15*O7</f>
        <v>378.5</v>
      </c>
      <c r="E15" s="59"/>
      <c r="F15" s="39" t="s">
        <v>137</v>
      </c>
      <c r="G15" s="40">
        <v>12</v>
      </c>
      <c r="H15" s="26">
        <v>1</v>
      </c>
      <c r="I15" s="26">
        <v>1.5</v>
      </c>
      <c r="J15" s="26">
        <v>1.5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</row>
    <row r="16" spans="1:15" s="7" customFormat="1" ht="30" customHeight="1" thickBot="1" x14ac:dyDescent="0.35">
      <c r="A16" s="6" t="s">
        <v>67</v>
      </c>
      <c r="B16" s="115" t="s">
        <v>18</v>
      </c>
      <c r="C16" s="60"/>
      <c r="D16" s="61">
        <f>H16*H7+I16*I7+J16*J7</f>
        <v>98</v>
      </c>
      <c r="E16" s="62"/>
      <c r="F16" s="40">
        <v>6</v>
      </c>
      <c r="G16" s="40"/>
      <c r="H16" s="26">
        <v>1</v>
      </c>
      <c r="I16" s="26">
        <v>1</v>
      </c>
      <c r="J16" s="26">
        <v>1</v>
      </c>
      <c r="K16" s="26"/>
      <c r="L16" s="26"/>
      <c r="M16" s="26"/>
      <c r="N16" s="26"/>
      <c r="O16" s="26"/>
    </row>
    <row r="17" spans="1:15" s="7" customFormat="1" ht="30" customHeight="1" thickBot="1" x14ac:dyDescent="0.35">
      <c r="A17" s="6" t="s">
        <v>68</v>
      </c>
      <c r="B17" s="41" t="s">
        <v>41</v>
      </c>
      <c r="C17" s="63"/>
      <c r="D17" s="64">
        <f>K17*K7+L17*L7+M17*M7+N17*N7+O17*O7</f>
        <v>181.5</v>
      </c>
      <c r="E17" s="65"/>
      <c r="F17" s="39" t="s">
        <v>133</v>
      </c>
      <c r="G17" s="40">
        <v>14</v>
      </c>
      <c r="H17" s="26"/>
      <c r="I17" s="26"/>
      <c r="J17" s="26"/>
      <c r="K17" s="26">
        <v>1</v>
      </c>
      <c r="L17" s="26">
        <v>1</v>
      </c>
      <c r="M17" s="26">
        <v>1</v>
      </c>
      <c r="N17" s="26">
        <v>1</v>
      </c>
      <c r="O17" s="26">
        <v>1.5</v>
      </c>
    </row>
    <row r="18" spans="1:15" s="7" customFormat="1" ht="30" customHeight="1" thickBot="1" x14ac:dyDescent="0.35">
      <c r="A18" s="223" t="s">
        <v>164</v>
      </c>
      <c r="B18" s="224"/>
      <c r="C18" s="215">
        <f>C14+C9</f>
        <v>1777</v>
      </c>
      <c r="D18" s="228"/>
      <c r="E18" s="229"/>
      <c r="F18" s="39"/>
      <c r="G18" s="40"/>
      <c r="H18" s="50">
        <f>SUM(H10:H17)</f>
        <v>5</v>
      </c>
      <c r="I18" s="50">
        <f t="shared" ref="I18:O18" si="0">SUM(I10:I17)</f>
        <v>5.5</v>
      </c>
      <c r="J18" s="50">
        <f t="shared" si="0"/>
        <v>6.5</v>
      </c>
      <c r="K18" s="50">
        <f t="shared" si="0"/>
        <v>7</v>
      </c>
      <c r="L18" s="50">
        <f t="shared" si="0"/>
        <v>7</v>
      </c>
      <c r="M18" s="50">
        <f t="shared" si="0"/>
        <v>7.5</v>
      </c>
      <c r="N18" s="50">
        <f t="shared" si="0"/>
        <v>7</v>
      </c>
      <c r="O18" s="50">
        <f t="shared" si="0"/>
        <v>8.5</v>
      </c>
    </row>
    <row r="19" spans="1:15" s="144" customFormat="1" ht="30" customHeight="1" thickBot="1" x14ac:dyDescent="0.35">
      <c r="A19" s="232" t="s">
        <v>163</v>
      </c>
      <c r="B19" s="233"/>
      <c r="C19" s="236"/>
      <c r="D19" s="237"/>
      <c r="E19" s="238"/>
      <c r="F19" s="145">
        <v>32</v>
      </c>
      <c r="G19" s="145">
        <v>9</v>
      </c>
      <c r="H19" s="143"/>
      <c r="I19" s="143"/>
      <c r="J19" s="143"/>
      <c r="K19" s="143"/>
      <c r="L19" s="143"/>
      <c r="M19" s="143"/>
      <c r="N19" s="143"/>
      <c r="O19" s="143"/>
    </row>
    <row r="20" spans="1:15" ht="30" customHeight="1" thickBot="1" x14ac:dyDescent="0.3">
      <c r="A20" s="117" t="s">
        <v>70</v>
      </c>
      <c r="B20" s="101" t="s">
        <v>2</v>
      </c>
      <c r="C20" s="215">
        <f>D21+D23+D22+D24</f>
        <v>148.5</v>
      </c>
      <c r="D20" s="216"/>
      <c r="E20" s="21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35">
      <c r="A21" s="6" t="s">
        <v>171</v>
      </c>
      <c r="B21" s="37" t="s">
        <v>119</v>
      </c>
      <c r="C21" s="52"/>
      <c r="D21" s="53">
        <f>I21*I7+J21*J7+K21*K7+L21*L7+M21*M7+N21*N7</f>
        <v>99</v>
      </c>
      <c r="E21" s="54"/>
      <c r="F21" s="24"/>
      <c r="G21" s="2"/>
      <c r="H21" s="2"/>
      <c r="I21" s="4">
        <v>0.5</v>
      </c>
      <c r="J21" s="4">
        <v>0.5</v>
      </c>
      <c r="K21" s="4">
        <v>0.5</v>
      </c>
      <c r="L21" s="4">
        <v>0.5</v>
      </c>
      <c r="M21" s="4">
        <v>0.5</v>
      </c>
      <c r="N21" s="4">
        <v>0.5</v>
      </c>
      <c r="O21" s="4"/>
    </row>
    <row r="22" spans="1:15" s="7" customFormat="1" ht="30" customHeight="1" thickBot="1" x14ac:dyDescent="0.35">
      <c r="A22" s="6" t="s">
        <v>172</v>
      </c>
      <c r="B22" s="37" t="s">
        <v>3</v>
      </c>
      <c r="C22" s="52"/>
      <c r="D22" s="53">
        <f>O22*O7</f>
        <v>16.5</v>
      </c>
      <c r="E22" s="54"/>
      <c r="F22" s="24">
        <v>16</v>
      </c>
      <c r="G22" s="2"/>
      <c r="H22" s="2"/>
      <c r="I22" s="4"/>
      <c r="J22" s="4"/>
      <c r="K22" s="4"/>
      <c r="L22" s="4"/>
      <c r="M22" s="4"/>
      <c r="N22" s="4"/>
      <c r="O22" s="4">
        <v>0.5</v>
      </c>
    </row>
    <row r="23" spans="1:15" s="7" customFormat="1" ht="30" customHeight="1" thickBot="1" x14ac:dyDescent="0.35">
      <c r="A23" s="6" t="s">
        <v>173</v>
      </c>
      <c r="B23" s="41" t="s">
        <v>19</v>
      </c>
      <c r="C23" s="55"/>
      <c r="D23" s="56">
        <f>I23*I7+J23*J7</f>
        <v>16.5</v>
      </c>
      <c r="E23" s="57"/>
      <c r="F23" s="2">
        <v>4</v>
      </c>
      <c r="G23" s="2"/>
      <c r="H23" s="41"/>
      <c r="I23" s="4">
        <v>0.5</v>
      </c>
      <c r="J23" s="4"/>
      <c r="K23" s="4"/>
      <c r="L23" s="4"/>
      <c r="M23" s="4"/>
      <c r="N23" s="4"/>
      <c r="O23" s="4"/>
    </row>
    <row r="24" spans="1:15" s="7" customFormat="1" ht="30" customHeight="1" thickBot="1" x14ac:dyDescent="0.35">
      <c r="A24" s="6" t="s">
        <v>71</v>
      </c>
      <c r="B24" s="41" t="s">
        <v>14</v>
      </c>
      <c r="C24" s="55"/>
      <c r="D24" s="56">
        <f>N24*N7+O24*O7</f>
        <v>16.5</v>
      </c>
      <c r="E24" s="57"/>
      <c r="F24" s="2"/>
      <c r="G24" s="2"/>
      <c r="H24" s="41"/>
      <c r="I24" s="4"/>
      <c r="J24" s="4"/>
      <c r="K24" s="4"/>
      <c r="L24" s="4"/>
      <c r="M24" s="4"/>
      <c r="N24" s="4">
        <v>0.5</v>
      </c>
      <c r="O24" s="4"/>
    </row>
    <row r="25" spans="1:15" s="7" customFormat="1" ht="34.9" customHeight="1" thickBot="1" x14ac:dyDescent="0.35">
      <c r="A25" s="230" t="s">
        <v>162</v>
      </c>
      <c r="B25" s="231"/>
      <c r="C25" s="208">
        <f>C18+C20</f>
        <v>1925.5</v>
      </c>
      <c r="D25" s="209"/>
      <c r="E25" s="210"/>
      <c r="F25" s="74"/>
      <c r="G25" s="74"/>
      <c r="H25" s="75">
        <f>SUM(H10:H13,H15:H17,H21:H24)</f>
        <v>5</v>
      </c>
      <c r="I25" s="75">
        <f t="shared" ref="I25:O25" si="1">SUM(I10:I13,I15:I17,I21:I24)</f>
        <v>6.5</v>
      </c>
      <c r="J25" s="75">
        <f t="shared" si="1"/>
        <v>7</v>
      </c>
      <c r="K25" s="75">
        <f t="shared" si="1"/>
        <v>7.5</v>
      </c>
      <c r="L25" s="75">
        <f t="shared" si="1"/>
        <v>7.5</v>
      </c>
      <c r="M25" s="75">
        <f t="shared" si="1"/>
        <v>8</v>
      </c>
      <c r="N25" s="75">
        <f t="shared" si="1"/>
        <v>8</v>
      </c>
      <c r="O25" s="75">
        <f t="shared" si="1"/>
        <v>9</v>
      </c>
    </row>
    <row r="26" spans="1:15" s="7" customFormat="1" ht="34.9" customHeight="1" thickBot="1" x14ac:dyDescent="0.35">
      <c r="A26" s="234" t="s">
        <v>161</v>
      </c>
      <c r="B26" s="235"/>
      <c r="C26" s="239"/>
      <c r="D26" s="240"/>
      <c r="E26" s="241"/>
      <c r="F26" s="82">
        <v>35</v>
      </c>
      <c r="G26" s="82">
        <v>9</v>
      </c>
      <c r="H26" s="83"/>
      <c r="I26" s="83"/>
      <c r="J26" s="83"/>
      <c r="K26" s="83"/>
      <c r="L26" s="83"/>
      <c r="M26" s="83"/>
      <c r="N26" s="83"/>
      <c r="O26" s="83"/>
    </row>
    <row r="27" spans="1:15" s="7" customFormat="1" ht="27.6" customHeight="1" thickTop="1" thickBot="1" x14ac:dyDescent="0.35">
      <c r="A27" s="76" t="s">
        <v>73</v>
      </c>
      <c r="B27" s="100" t="s">
        <v>74</v>
      </c>
      <c r="C27" s="242">
        <f>C30+D32+D31+D29+E28+D33</f>
        <v>158</v>
      </c>
      <c r="D27" s="243"/>
      <c r="E27" s="244"/>
      <c r="F27" s="77"/>
      <c r="G27" s="77"/>
      <c r="H27" s="200" t="s">
        <v>91</v>
      </c>
      <c r="I27" s="201"/>
      <c r="J27" s="201"/>
      <c r="K27" s="201"/>
      <c r="L27" s="201"/>
      <c r="M27" s="201"/>
      <c r="N27" s="201"/>
      <c r="O27" s="201"/>
    </row>
    <row r="28" spans="1:15" s="7" customFormat="1" ht="30" customHeight="1" thickBot="1" x14ac:dyDescent="0.35">
      <c r="A28" s="6" t="s">
        <v>75</v>
      </c>
      <c r="B28" s="72" t="s">
        <v>7</v>
      </c>
      <c r="C28" s="58"/>
      <c r="D28" s="51"/>
      <c r="E28" s="59">
        <f>H28+I28+J28+K28+L28+M28+N28+O28</f>
        <v>76</v>
      </c>
      <c r="F28" s="5"/>
      <c r="G28" s="5"/>
      <c r="H28" s="4">
        <v>6</v>
      </c>
      <c r="I28" s="4">
        <v>8</v>
      </c>
      <c r="J28" s="4">
        <v>8</v>
      </c>
      <c r="K28" s="4">
        <v>10</v>
      </c>
      <c r="L28" s="4">
        <v>10</v>
      </c>
      <c r="M28" s="4">
        <v>10</v>
      </c>
      <c r="N28" s="4">
        <v>12</v>
      </c>
      <c r="O28" s="4">
        <v>12</v>
      </c>
    </row>
    <row r="29" spans="1:15" s="7" customFormat="1" ht="30" customHeight="1" thickBot="1" x14ac:dyDescent="0.35">
      <c r="A29" s="6" t="s">
        <v>76</v>
      </c>
      <c r="B29" s="72" t="s">
        <v>95</v>
      </c>
      <c r="C29" s="95"/>
      <c r="D29" s="61">
        <f>I29+J29+K29+L29+M29+N29+O29</f>
        <v>16</v>
      </c>
      <c r="E29" s="62"/>
      <c r="F29" s="5"/>
      <c r="G29" s="5"/>
      <c r="H29" s="4"/>
      <c r="I29" s="4"/>
      <c r="J29" s="4">
        <v>4</v>
      </c>
      <c r="K29" s="4">
        <v>4</v>
      </c>
      <c r="L29" s="4">
        <v>4</v>
      </c>
      <c r="M29" s="4">
        <v>4</v>
      </c>
      <c r="N29" s="4"/>
      <c r="O29" s="4"/>
    </row>
    <row r="30" spans="1:15" s="7" customFormat="1" ht="30" customHeight="1" thickBot="1" x14ac:dyDescent="0.35">
      <c r="A30" s="6" t="s">
        <v>77</v>
      </c>
      <c r="B30" s="72" t="s">
        <v>96</v>
      </c>
      <c r="C30" s="60">
        <f>H30+I30+J30+K30+L30+M30+N30+O30</f>
        <v>26</v>
      </c>
      <c r="D30" s="61"/>
      <c r="E30" s="62"/>
      <c r="F30" s="5"/>
      <c r="G30" s="5"/>
      <c r="H30" s="4">
        <v>2</v>
      </c>
      <c r="I30" s="4">
        <v>2</v>
      </c>
      <c r="J30" s="4">
        <v>2</v>
      </c>
      <c r="K30" s="4">
        <v>4</v>
      </c>
      <c r="L30" s="4">
        <v>4</v>
      </c>
      <c r="M30" s="4">
        <v>4</v>
      </c>
      <c r="N30" s="4">
        <v>4</v>
      </c>
      <c r="O30" s="4">
        <v>4</v>
      </c>
    </row>
    <row r="31" spans="1:15" s="7" customFormat="1" ht="30" customHeight="1" thickBot="1" x14ac:dyDescent="0.35">
      <c r="A31" s="6" t="s">
        <v>78</v>
      </c>
      <c r="B31" s="72" t="s">
        <v>97</v>
      </c>
      <c r="C31" s="60"/>
      <c r="D31" s="61">
        <f>H31+I31+J31+K31+L31+M31+N31+O31</f>
        <v>8</v>
      </c>
      <c r="E31" s="62"/>
      <c r="F31" s="5"/>
      <c r="G31" s="5"/>
      <c r="H31" s="4"/>
      <c r="I31" s="4"/>
      <c r="J31" s="4"/>
      <c r="K31" s="4"/>
      <c r="L31" s="4"/>
      <c r="M31" s="4"/>
      <c r="N31" s="4">
        <v>4</v>
      </c>
      <c r="O31" s="4">
        <v>4</v>
      </c>
    </row>
    <row r="32" spans="1:15" s="7" customFormat="1" ht="30" customHeight="1" thickBot="1" x14ac:dyDescent="0.35">
      <c r="A32" s="6" t="s">
        <v>79</v>
      </c>
      <c r="B32" s="72" t="s">
        <v>1</v>
      </c>
      <c r="C32" s="128"/>
      <c r="D32" s="94">
        <f>I32+J32+K32+L32+M32+N32+O32</f>
        <v>22</v>
      </c>
      <c r="E32" s="129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35">
      <c r="A33" s="6" t="s">
        <v>110</v>
      </c>
      <c r="B33" s="131" t="s">
        <v>98</v>
      </c>
      <c r="C33" s="130"/>
      <c r="D33" s="64">
        <f>I33+J33+K33+L33+M33+N33+O33</f>
        <v>10</v>
      </c>
      <c r="E33" s="132"/>
      <c r="F33" s="133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93" customFormat="1" ht="30" customHeight="1" thickBot="1" x14ac:dyDescent="0.35">
      <c r="A34" s="245" t="s">
        <v>160</v>
      </c>
      <c r="B34" s="246"/>
      <c r="C34" s="90"/>
      <c r="D34" s="91"/>
      <c r="E34" s="92"/>
      <c r="F34" s="81"/>
      <c r="G34" s="81"/>
      <c r="H34" s="5">
        <f>SUM(H28:H33)</f>
        <v>8</v>
      </c>
      <c r="I34" s="5">
        <f t="shared" ref="I34:O34" si="2">SUM(I28:I33)</f>
        <v>12</v>
      </c>
      <c r="J34" s="5">
        <f t="shared" si="2"/>
        <v>16</v>
      </c>
      <c r="K34" s="5">
        <f t="shared" si="2"/>
        <v>20</v>
      </c>
      <c r="L34" s="5">
        <f t="shared" si="2"/>
        <v>24</v>
      </c>
      <c r="M34" s="5">
        <f t="shared" si="2"/>
        <v>24</v>
      </c>
      <c r="N34" s="5">
        <f t="shared" si="2"/>
        <v>26</v>
      </c>
      <c r="O34" s="5">
        <f t="shared" si="2"/>
        <v>28</v>
      </c>
    </row>
    <row r="35" spans="1:15" s="7" customFormat="1" ht="30" customHeight="1" thickBot="1" x14ac:dyDescent="0.35">
      <c r="A35" s="84"/>
      <c r="B35" s="85"/>
      <c r="C35" s="86"/>
      <c r="D35" s="87"/>
      <c r="E35" s="88"/>
      <c r="F35" s="17"/>
      <c r="G35" s="17"/>
      <c r="H35" s="19"/>
      <c r="I35" s="19"/>
      <c r="J35" s="19"/>
      <c r="K35" s="19"/>
      <c r="L35" s="19"/>
      <c r="M35" s="19"/>
      <c r="N35" s="19"/>
      <c r="O35" s="89"/>
    </row>
    <row r="36" spans="1:15" s="7" customFormat="1" ht="30" customHeight="1" x14ac:dyDescent="0.3">
      <c r="A36" s="79" t="s">
        <v>80</v>
      </c>
      <c r="B36" s="80" t="s">
        <v>83</v>
      </c>
      <c r="C36" s="218" t="s">
        <v>94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</row>
    <row r="37" spans="1:15" s="7" customFormat="1" ht="30" customHeight="1" x14ac:dyDescent="0.3">
      <c r="A37" s="126" t="s">
        <v>81</v>
      </c>
      <c r="B37" s="78" t="s">
        <v>82</v>
      </c>
      <c r="C37" s="98">
        <f>N37+M37+L37+K37+J37+I37+H37</f>
        <v>7</v>
      </c>
      <c r="D37" s="53"/>
      <c r="E37" s="78"/>
      <c r="F37" s="53"/>
      <c r="G37" s="53"/>
      <c r="H37" s="98">
        <v>1</v>
      </c>
      <c r="I37" s="98">
        <v>1</v>
      </c>
      <c r="J37" s="98">
        <v>1</v>
      </c>
      <c r="K37" s="98">
        <v>1</v>
      </c>
      <c r="L37" s="98">
        <v>1</v>
      </c>
      <c r="M37" s="98">
        <v>1</v>
      </c>
      <c r="N37" s="98">
        <v>1</v>
      </c>
      <c r="O37" s="141"/>
    </row>
    <row r="38" spans="1:15" s="7" customFormat="1" ht="30" customHeight="1" x14ac:dyDescent="0.3">
      <c r="A38" s="126" t="s">
        <v>84</v>
      </c>
      <c r="B38" s="78" t="s">
        <v>85</v>
      </c>
      <c r="C38" s="53">
        <f>C39+C40+C41</f>
        <v>2</v>
      </c>
      <c r="D38" s="53"/>
      <c r="E38" s="78"/>
      <c r="F38" s="53"/>
      <c r="G38" s="53"/>
      <c r="H38" s="98"/>
      <c r="I38" s="98"/>
      <c r="J38" s="98"/>
      <c r="K38" s="98"/>
      <c r="L38" s="98"/>
      <c r="M38" s="98"/>
      <c r="N38" s="98"/>
      <c r="O38" s="99">
        <v>2</v>
      </c>
    </row>
    <row r="39" spans="1:15" s="7" customFormat="1" ht="30" customHeight="1" x14ac:dyDescent="0.3">
      <c r="A39" s="126" t="s">
        <v>86</v>
      </c>
      <c r="B39" s="78" t="s">
        <v>89</v>
      </c>
      <c r="C39" s="53">
        <v>1</v>
      </c>
      <c r="D39" s="53"/>
      <c r="E39" s="78"/>
      <c r="F39" s="53"/>
      <c r="G39" s="53"/>
      <c r="H39" s="61"/>
      <c r="I39" s="61"/>
      <c r="J39" s="61"/>
      <c r="K39" s="61"/>
      <c r="L39" s="61"/>
      <c r="M39" s="61"/>
      <c r="N39" s="61"/>
      <c r="O39" s="62"/>
    </row>
    <row r="40" spans="1:15" s="7" customFormat="1" ht="30" customHeight="1" x14ac:dyDescent="0.3">
      <c r="A40" s="126" t="s">
        <v>87</v>
      </c>
      <c r="B40" s="78" t="s">
        <v>1</v>
      </c>
      <c r="C40" s="53">
        <v>0.5</v>
      </c>
      <c r="D40" s="53"/>
      <c r="E40" s="78"/>
      <c r="F40" s="53"/>
      <c r="G40" s="53"/>
      <c r="H40" s="61"/>
      <c r="I40" s="61"/>
      <c r="J40" s="61"/>
      <c r="K40" s="61"/>
      <c r="L40" s="61"/>
      <c r="M40" s="61"/>
      <c r="N40" s="61"/>
      <c r="O40" s="62"/>
    </row>
    <row r="41" spans="1:15" s="7" customFormat="1" ht="29.45" customHeight="1" thickBot="1" x14ac:dyDescent="0.35">
      <c r="A41" s="127" t="s">
        <v>88</v>
      </c>
      <c r="B41" s="103" t="s">
        <v>41</v>
      </c>
      <c r="C41" s="104">
        <v>0.5</v>
      </c>
      <c r="D41" s="104"/>
      <c r="E41" s="103"/>
      <c r="F41" s="104"/>
      <c r="G41" s="104"/>
      <c r="H41" s="94"/>
      <c r="I41" s="94"/>
      <c r="J41" s="94"/>
      <c r="K41" s="94"/>
      <c r="L41" s="94"/>
      <c r="M41" s="94"/>
      <c r="N41" s="94"/>
      <c r="O41" s="105"/>
    </row>
    <row r="42" spans="1:15" s="7" customFormat="1" ht="30" customHeight="1" thickBot="1" x14ac:dyDescent="0.35">
      <c r="A42" s="221" t="s">
        <v>93</v>
      </c>
      <c r="B42" s="222"/>
      <c r="C42" s="106">
        <v>8</v>
      </c>
      <c r="D42" s="107"/>
      <c r="E42" s="108"/>
      <c r="F42" s="107"/>
      <c r="G42" s="107"/>
      <c r="H42" s="109"/>
      <c r="I42" s="109"/>
      <c r="J42" s="109"/>
      <c r="K42" s="109"/>
      <c r="L42" s="109"/>
      <c r="M42" s="109"/>
      <c r="N42" s="109"/>
      <c r="O42" s="110"/>
    </row>
    <row r="43" spans="1:15" ht="40.15" customHeight="1" x14ac:dyDescent="0.25">
      <c r="A43" s="20"/>
      <c r="B43" s="21"/>
      <c r="C43" s="17"/>
      <c r="D43" s="18"/>
      <c r="E43" s="19"/>
      <c r="F43" s="17"/>
      <c r="G43" s="18"/>
      <c r="H43" s="19"/>
      <c r="I43" s="19"/>
      <c r="J43" s="19"/>
      <c r="K43" s="19"/>
      <c r="L43" s="19"/>
      <c r="M43" s="19"/>
      <c r="N43" s="17"/>
      <c r="O43" s="17"/>
    </row>
    <row r="44" spans="1:15" ht="18.75" x14ac:dyDescent="0.25">
      <c r="A44" s="190"/>
      <c r="B44" s="190"/>
      <c r="C44" s="17"/>
      <c r="D44" s="18"/>
      <c r="E44" s="21"/>
      <c r="F44" s="17"/>
      <c r="G44" s="18"/>
      <c r="H44" s="21"/>
      <c r="I44" s="17"/>
      <c r="J44" s="17"/>
      <c r="K44" s="17"/>
      <c r="L44" s="17"/>
      <c r="M44" s="17"/>
      <c r="N44" s="17"/>
      <c r="O44" s="17"/>
    </row>
    <row r="45" spans="1:15" ht="40.15" customHeight="1" x14ac:dyDescent="0.25">
      <c r="A45" s="20"/>
      <c r="B45" s="21"/>
      <c r="C45" s="17"/>
      <c r="D45" s="18"/>
      <c r="E45" s="19"/>
      <c r="F45" s="17"/>
      <c r="G45" s="18"/>
      <c r="H45" s="19"/>
      <c r="I45" s="19"/>
      <c r="J45" s="19"/>
      <c r="K45" s="19"/>
      <c r="L45" s="19"/>
      <c r="M45" s="19"/>
      <c r="N45" s="17"/>
      <c r="O45" s="17"/>
    </row>
    <row r="46" spans="1:15" ht="40.15" customHeight="1" x14ac:dyDescent="0.25">
      <c r="A46" s="17"/>
      <c r="B46" s="22"/>
      <c r="C46" s="23"/>
      <c r="D46" s="18"/>
      <c r="E46" s="23"/>
      <c r="F46" s="23"/>
      <c r="G46" s="18"/>
      <c r="H46" s="23"/>
      <c r="I46" s="23"/>
      <c r="J46" s="23"/>
      <c r="K46" s="23"/>
      <c r="L46" s="23"/>
      <c r="M46" s="23"/>
      <c r="N46" s="23"/>
      <c r="O46" s="23"/>
    </row>
  </sheetData>
  <mergeCells count="31">
    <mergeCell ref="H27:O27"/>
    <mergeCell ref="C36:O36"/>
    <mergeCell ref="A42:B42"/>
    <mergeCell ref="A18:B18"/>
    <mergeCell ref="C14:E14"/>
    <mergeCell ref="C18:E18"/>
    <mergeCell ref="C20:E20"/>
    <mergeCell ref="A25:B25"/>
    <mergeCell ref="C25:E25"/>
    <mergeCell ref="A19:B19"/>
    <mergeCell ref="A26:B26"/>
    <mergeCell ref="C19:E19"/>
    <mergeCell ref="C26:E26"/>
    <mergeCell ref="C27:E27"/>
    <mergeCell ref="A34:B34"/>
    <mergeCell ref="A2:O2"/>
    <mergeCell ref="A44:B44"/>
    <mergeCell ref="A3:A4"/>
    <mergeCell ref="B3:B4"/>
    <mergeCell ref="H3:O3"/>
    <mergeCell ref="F3:G3"/>
    <mergeCell ref="C3:E3"/>
    <mergeCell ref="H8:O8"/>
    <mergeCell ref="H6:O6"/>
    <mergeCell ref="B6:B7"/>
    <mergeCell ref="A6:A7"/>
    <mergeCell ref="C6:E7"/>
    <mergeCell ref="F6:F7"/>
    <mergeCell ref="G6:G7"/>
    <mergeCell ref="C8:E8"/>
    <mergeCell ref="C9:E9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65" fitToHeight="2" orientation="landscape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60" zoomScaleNormal="100" workbookViewId="0">
      <selection activeCell="Q5" sqref="Q5"/>
    </sheetView>
  </sheetViews>
  <sheetFormatPr defaultColWidth="8.85546875" defaultRowHeight="43.9" customHeight="1" x14ac:dyDescent="0.3"/>
  <cols>
    <col min="1" max="1" width="3.5703125" style="31" customWidth="1"/>
    <col min="2" max="16384" width="8.85546875" style="31"/>
  </cols>
  <sheetData>
    <row r="1" spans="1:13" ht="21" customHeight="1" x14ac:dyDescent="0.3">
      <c r="D1" s="35" t="s">
        <v>32</v>
      </c>
      <c r="I1" s="35" t="s">
        <v>33</v>
      </c>
    </row>
    <row r="2" spans="1:13" s="30" customFormat="1" ht="21" customHeight="1" x14ac:dyDescent="0.3">
      <c r="A2" s="34"/>
      <c r="B2" s="34"/>
      <c r="C2" s="34"/>
      <c r="D2" s="34"/>
      <c r="E2" s="34"/>
      <c r="F2" s="248" t="s">
        <v>149</v>
      </c>
      <c r="G2" s="248"/>
      <c r="H2" s="248"/>
      <c r="I2" s="248"/>
      <c r="J2" s="34"/>
      <c r="K2" s="34"/>
    </row>
    <row r="3" spans="1:13" s="30" customFormat="1" ht="58.9" customHeight="1" x14ac:dyDescent="0.3">
      <c r="A3" s="33" t="s">
        <v>34</v>
      </c>
      <c r="B3" s="247" t="s">
        <v>35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95.45" customHeight="1" x14ac:dyDescent="0.3">
      <c r="A4" s="33" t="s">
        <v>4</v>
      </c>
      <c r="B4" s="247" t="s">
        <v>36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75.599999999999994" customHeight="1" x14ac:dyDescent="0.3">
      <c r="A5" s="33" t="s">
        <v>23</v>
      </c>
      <c r="B5" s="249" t="s">
        <v>37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ht="100.9" customHeight="1" x14ac:dyDescent="0.3">
      <c r="A6" s="33" t="s">
        <v>6</v>
      </c>
      <c r="B6" s="247" t="s">
        <v>38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1:13" ht="97.15" customHeight="1" x14ac:dyDescent="0.3">
      <c r="A7" s="32" t="s">
        <v>24</v>
      </c>
      <c r="B7" s="247" t="s">
        <v>39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</row>
    <row r="8" spans="1:13" ht="94.15" customHeight="1" x14ac:dyDescent="0.3">
      <c r="B8" s="247" t="s">
        <v>40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</row>
  </sheetData>
  <mergeCells count="7">
    <mergeCell ref="B7:M7"/>
    <mergeCell ref="B8:M8"/>
    <mergeCell ref="F2:I2"/>
    <mergeCell ref="B4:M4"/>
    <mergeCell ref="B3:M3"/>
    <mergeCell ref="B5:M5"/>
    <mergeCell ref="B6:M6"/>
  </mergeCells>
  <pageMargins left="0.70866141732283472" right="0.31496062992125984" top="0.35433070866141736" bottom="0.35433070866141736" header="0.11811023622047245" footer="0.11811023622047245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25" zoomScale="91" zoomScaleNormal="76" zoomScaleSheetLayoutView="91" workbookViewId="0">
      <selection activeCell="C20" sqref="C20:E20"/>
    </sheetView>
  </sheetViews>
  <sheetFormatPr defaultRowHeight="15" x14ac:dyDescent="0.25"/>
  <cols>
    <col min="1" max="1" width="19.5703125" customWidth="1"/>
    <col min="2" max="2" width="60.5703125" customWidth="1"/>
    <col min="3" max="3" width="8" customWidth="1"/>
    <col min="4" max="4" width="8.85546875" customWidth="1"/>
    <col min="5" max="5" width="9" customWidth="1"/>
    <col min="6" max="6" width="16.28515625" customWidth="1"/>
    <col min="7" max="7" width="13.42578125" customWidth="1"/>
    <col min="8" max="15" width="7" customWidth="1"/>
  </cols>
  <sheetData>
    <row r="1" spans="1:15" s="29" customFormat="1" ht="27" customHeight="1" x14ac:dyDescent="0.35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8"/>
      <c r="O1" s="28"/>
    </row>
    <row r="2" spans="1:15" ht="27.6" customHeight="1" thickBot="1" x14ac:dyDescent="0.3">
      <c r="A2" s="189" t="s">
        <v>154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  <c r="M3" s="196"/>
      <c r="N3" s="196"/>
      <c r="O3" s="196"/>
    </row>
    <row r="4" spans="1:15" ht="73.150000000000006" customHeight="1" thickBot="1" x14ac:dyDescent="0.3">
      <c r="A4" s="192"/>
      <c r="B4" s="194"/>
      <c r="C4" s="42" t="s">
        <v>118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2" t="s">
        <v>90</v>
      </c>
    </row>
    <row r="5" spans="1:15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8">
        <v>15</v>
      </c>
    </row>
    <row r="6" spans="1:15" ht="19.149999999999999" customHeight="1" thickBot="1" x14ac:dyDescent="0.3">
      <c r="A6" s="206"/>
      <c r="B6" s="256" t="s">
        <v>43</v>
      </c>
      <c r="C6" s="208">
        <f>C8+C20</f>
        <v>2364.5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  <c r="M6" s="203"/>
      <c r="N6" s="203"/>
      <c r="O6" s="203"/>
    </row>
    <row r="7" spans="1:15" ht="19.149999999999999" customHeight="1" thickBot="1" x14ac:dyDescent="0.3">
      <c r="A7" s="207"/>
      <c r="B7" s="257"/>
      <c r="C7" s="211"/>
      <c r="D7" s="212"/>
      <c r="E7" s="213"/>
      <c r="F7" s="214"/>
      <c r="G7" s="214"/>
      <c r="H7" s="44">
        <v>32</v>
      </c>
      <c r="I7" s="44">
        <v>33</v>
      </c>
      <c r="J7" s="44">
        <v>33</v>
      </c>
      <c r="K7" s="44">
        <v>33</v>
      </c>
      <c r="L7" s="44">
        <v>33</v>
      </c>
      <c r="M7" s="44">
        <v>33</v>
      </c>
      <c r="N7" s="44">
        <v>33</v>
      </c>
      <c r="O7" s="45">
        <v>33</v>
      </c>
    </row>
    <row r="8" spans="1:15" ht="30" customHeight="1" thickBot="1" x14ac:dyDescent="0.3">
      <c r="A8" s="3"/>
      <c r="B8" s="102" t="s">
        <v>44</v>
      </c>
      <c r="C8" s="215">
        <f>C18+C27</f>
        <v>1903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  <c r="M8" s="201"/>
      <c r="N8" s="201"/>
      <c r="O8" s="201"/>
    </row>
    <row r="9" spans="1:15" ht="30" customHeight="1" thickBot="1" x14ac:dyDescent="0.3">
      <c r="A9" s="116" t="s">
        <v>45</v>
      </c>
      <c r="B9" s="116" t="s">
        <v>12</v>
      </c>
      <c r="C9" s="215">
        <f>C13+D11+E10+E12</f>
        <v>1053</v>
      </c>
      <c r="D9" s="216"/>
      <c r="E9" s="21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35">
      <c r="A10" s="6" t="s">
        <v>61</v>
      </c>
      <c r="B10" s="115" t="s">
        <v>7</v>
      </c>
      <c r="C10" s="66"/>
      <c r="D10" s="67"/>
      <c r="E10" s="59">
        <f>H10*H7+I10*I7+J10*J7+K10*K7+L10*L7+M10*M7+N10*N7+O10*O7</f>
        <v>592</v>
      </c>
      <c r="F10" s="39" t="s">
        <v>130</v>
      </c>
      <c r="G10" s="39" t="s">
        <v>17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2.5</v>
      </c>
      <c r="N10" s="26">
        <v>2.5</v>
      </c>
      <c r="O10" s="26">
        <v>3</v>
      </c>
    </row>
    <row r="11" spans="1:15" s="7" customFormat="1" ht="30" customHeight="1" thickBot="1" x14ac:dyDescent="0.35">
      <c r="A11" s="6" t="s">
        <v>62</v>
      </c>
      <c r="B11" s="115" t="s">
        <v>19</v>
      </c>
      <c r="C11" s="68"/>
      <c r="D11" s="69">
        <f>K11*K7+L11*L7+M11*M7+N11*N7+O11*O7</f>
        <v>165</v>
      </c>
      <c r="E11" s="62"/>
      <c r="F11" s="39" t="s">
        <v>134</v>
      </c>
      <c r="G11" s="36"/>
      <c r="H11" s="26"/>
      <c r="I11" s="26"/>
      <c r="J11" s="26"/>
      <c r="K11" s="26">
        <v>1</v>
      </c>
      <c r="L11" s="26">
        <v>1</v>
      </c>
      <c r="M11" s="26">
        <v>1</v>
      </c>
      <c r="N11" s="26">
        <v>1</v>
      </c>
      <c r="O11" s="26">
        <v>1</v>
      </c>
    </row>
    <row r="12" spans="1:15" s="7" customFormat="1" ht="30" customHeight="1" thickBot="1" x14ac:dyDescent="0.35">
      <c r="A12" s="6" t="s">
        <v>63</v>
      </c>
      <c r="B12" s="115" t="s">
        <v>5</v>
      </c>
      <c r="C12" s="68"/>
      <c r="D12" s="69"/>
      <c r="E12" s="62">
        <f>N12*N7+O12*O7+M12*M7+L12*L7+K12*K7+J12*J7</f>
        <v>198</v>
      </c>
      <c r="F12" s="147" t="s">
        <v>135</v>
      </c>
      <c r="G12" s="36"/>
      <c r="H12" s="26"/>
      <c r="I12" s="26"/>
      <c r="J12" s="26">
        <v>1</v>
      </c>
      <c r="K12" s="26">
        <v>1</v>
      </c>
      <c r="L12" s="4">
        <v>1</v>
      </c>
      <c r="M12" s="26">
        <v>1</v>
      </c>
      <c r="N12" s="26">
        <v>1</v>
      </c>
      <c r="O12" s="26">
        <v>1</v>
      </c>
    </row>
    <row r="13" spans="1:15" s="7" customFormat="1" ht="30" customHeight="1" thickBot="1" x14ac:dyDescent="0.35">
      <c r="A13" s="6" t="s">
        <v>64</v>
      </c>
      <c r="B13" s="121" t="s">
        <v>15</v>
      </c>
      <c r="C13" s="70">
        <f>H13*H7+I13*I7+J13*J7+K13*K7+L13*L7+M13*M7+N13*N7+O13*O7</f>
        <v>98</v>
      </c>
      <c r="D13" s="71"/>
      <c r="E13" s="65"/>
      <c r="F13" s="142">
        <v>6</v>
      </c>
      <c r="G13" s="36"/>
      <c r="H13" s="26">
        <v>1</v>
      </c>
      <c r="I13" s="26">
        <v>1</v>
      </c>
      <c r="J13" s="26">
        <v>1</v>
      </c>
      <c r="K13" s="26"/>
      <c r="L13" s="26"/>
      <c r="M13" s="26"/>
      <c r="N13" s="26"/>
      <c r="O13" s="26"/>
    </row>
    <row r="14" spans="1:15" ht="25.9" customHeight="1" thickBot="1" x14ac:dyDescent="0.3">
      <c r="A14" s="116" t="s">
        <v>65</v>
      </c>
      <c r="B14" s="116" t="s">
        <v>0</v>
      </c>
      <c r="C14" s="225">
        <f>D15+D16+D17</f>
        <v>658</v>
      </c>
      <c r="D14" s="226"/>
      <c r="E14" s="22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35">
      <c r="A15" s="6" t="s">
        <v>66</v>
      </c>
      <c r="B15" s="115" t="s">
        <v>1</v>
      </c>
      <c r="C15" s="58"/>
      <c r="D15" s="51">
        <f>H15*H7+I15*I7+J15*J7+K15*K7+L15*L7+M15*M7+N15*N7+O15*O7</f>
        <v>378.5</v>
      </c>
      <c r="E15" s="59"/>
      <c r="F15" s="39" t="s">
        <v>132</v>
      </c>
      <c r="G15" s="40">
        <v>12</v>
      </c>
      <c r="H15" s="26">
        <v>1</v>
      </c>
      <c r="I15" s="26">
        <v>1.5</v>
      </c>
      <c r="J15" s="26">
        <v>1.5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</row>
    <row r="16" spans="1:15" s="7" customFormat="1" ht="30" customHeight="1" thickBot="1" x14ac:dyDescent="0.35">
      <c r="A16" s="6" t="s">
        <v>67</v>
      </c>
      <c r="B16" s="115" t="s">
        <v>18</v>
      </c>
      <c r="C16" s="60"/>
      <c r="D16" s="61">
        <f>H16*H7+I16*I7+J16*J7</f>
        <v>98</v>
      </c>
      <c r="E16" s="62"/>
      <c r="F16" s="40">
        <v>6</v>
      </c>
      <c r="G16" s="40"/>
      <c r="H16" s="26">
        <v>1</v>
      </c>
      <c r="I16" s="26">
        <v>1</v>
      </c>
      <c r="J16" s="26">
        <v>1</v>
      </c>
      <c r="K16" s="26"/>
      <c r="L16" s="26"/>
      <c r="M16" s="26"/>
      <c r="N16" s="26"/>
      <c r="O16" s="26"/>
    </row>
    <row r="17" spans="1:15" s="7" customFormat="1" ht="30" customHeight="1" thickBot="1" x14ac:dyDescent="0.35">
      <c r="A17" s="6" t="s">
        <v>68</v>
      </c>
      <c r="B17" s="41" t="s">
        <v>41</v>
      </c>
      <c r="C17" s="63"/>
      <c r="D17" s="64">
        <f>K17*K7+L17*L7+M17*M7+N17*N7+O17*O7</f>
        <v>181.5</v>
      </c>
      <c r="E17" s="65"/>
      <c r="F17" s="39" t="s">
        <v>133</v>
      </c>
      <c r="G17" s="40">
        <v>14</v>
      </c>
      <c r="H17" s="26"/>
      <c r="I17" s="26"/>
      <c r="J17" s="26"/>
      <c r="K17" s="26">
        <v>1</v>
      </c>
      <c r="L17" s="26">
        <v>1</v>
      </c>
      <c r="M17" s="26">
        <v>1</v>
      </c>
      <c r="N17" s="26">
        <v>1</v>
      </c>
      <c r="O17" s="26">
        <v>1.5</v>
      </c>
    </row>
    <row r="18" spans="1:15" s="7" customFormat="1" ht="28.9" customHeight="1" thickBot="1" x14ac:dyDescent="0.35">
      <c r="A18" s="223" t="s">
        <v>164</v>
      </c>
      <c r="B18" s="224"/>
      <c r="C18" s="225">
        <f>C14+C9</f>
        <v>1711</v>
      </c>
      <c r="D18" s="254"/>
      <c r="E18" s="255"/>
      <c r="F18" s="39"/>
      <c r="G18" s="40"/>
      <c r="H18" s="50">
        <f>SUM(H10:H17)</f>
        <v>5</v>
      </c>
      <c r="I18" s="50">
        <f t="shared" ref="I18:O18" si="0">SUM(I10:I17)</f>
        <v>5.5</v>
      </c>
      <c r="J18" s="50">
        <f t="shared" si="0"/>
        <v>6.5</v>
      </c>
      <c r="K18" s="50">
        <f t="shared" si="0"/>
        <v>6.5</v>
      </c>
      <c r="L18" s="50">
        <f t="shared" si="0"/>
        <v>6.5</v>
      </c>
      <c r="M18" s="50">
        <f t="shared" si="0"/>
        <v>7</v>
      </c>
      <c r="N18" s="50">
        <f t="shared" si="0"/>
        <v>7</v>
      </c>
      <c r="O18" s="50">
        <f t="shared" si="0"/>
        <v>8</v>
      </c>
    </row>
    <row r="19" spans="1:15" s="7" customFormat="1" ht="30" customHeight="1" thickBot="1" x14ac:dyDescent="0.35">
      <c r="A19" s="252" t="s">
        <v>163</v>
      </c>
      <c r="B19" s="253"/>
      <c r="C19" s="225"/>
      <c r="D19" s="254"/>
      <c r="E19" s="255"/>
      <c r="F19" s="145">
        <v>37</v>
      </c>
      <c r="G19" s="146">
        <v>9</v>
      </c>
      <c r="H19" s="50"/>
      <c r="I19" s="50"/>
      <c r="J19" s="50"/>
      <c r="K19" s="50"/>
      <c r="L19" s="50"/>
      <c r="M19" s="50"/>
      <c r="N19" s="50"/>
      <c r="O19" s="50"/>
    </row>
    <row r="20" spans="1:15" ht="30" customHeight="1" thickBot="1" x14ac:dyDescent="0.3">
      <c r="A20" s="117" t="s">
        <v>70</v>
      </c>
      <c r="B20" s="101" t="s">
        <v>2</v>
      </c>
      <c r="C20" s="208">
        <f>D23+D24+C22+D21</f>
        <v>461.5</v>
      </c>
      <c r="D20" s="209"/>
      <c r="E20" s="21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35">
      <c r="A21" s="6" t="s">
        <v>171</v>
      </c>
      <c r="B21" s="37" t="s">
        <v>119</v>
      </c>
      <c r="C21" s="52"/>
      <c r="D21" s="53">
        <f>I21*I7+J21*J7+K21*K7+L21*L7+M21*M7+N21*N7</f>
        <v>99</v>
      </c>
      <c r="E21" s="54"/>
      <c r="F21" s="24"/>
      <c r="G21" s="2"/>
      <c r="H21" s="2"/>
      <c r="I21" s="4">
        <v>0.5</v>
      </c>
      <c r="J21" s="4">
        <v>0.5</v>
      </c>
      <c r="K21" s="4">
        <v>0.5</v>
      </c>
      <c r="L21" s="4">
        <v>0.5</v>
      </c>
      <c r="M21" s="4">
        <v>0.5</v>
      </c>
      <c r="N21" s="4">
        <v>0.5</v>
      </c>
      <c r="O21" s="4"/>
    </row>
    <row r="22" spans="1:15" s="7" customFormat="1" ht="30" customHeight="1" thickBot="1" x14ac:dyDescent="0.35">
      <c r="A22" s="6" t="s">
        <v>172</v>
      </c>
      <c r="B22" s="136" t="s">
        <v>22</v>
      </c>
      <c r="C22" s="135">
        <f>H22*H7+I22*I7+J22*J7+K22*K7+L22*L7+M22*M7+N22*N7+O22*O7</f>
        <v>264</v>
      </c>
      <c r="D22" s="61"/>
      <c r="E22" s="137"/>
      <c r="F22" s="148" t="s">
        <v>138</v>
      </c>
      <c r="G22" s="2"/>
      <c r="H22" s="4"/>
      <c r="I22" s="4"/>
      <c r="J22" s="4"/>
      <c r="K22" s="4"/>
      <c r="L22" s="4">
        <v>2</v>
      </c>
      <c r="M22" s="4">
        <v>2</v>
      </c>
      <c r="N22" s="4">
        <v>2</v>
      </c>
      <c r="O22" s="4">
        <v>2</v>
      </c>
    </row>
    <row r="23" spans="1:15" s="7" customFormat="1" ht="30" customHeight="1" thickBot="1" x14ac:dyDescent="0.35">
      <c r="A23" s="6" t="s">
        <v>173</v>
      </c>
      <c r="B23" s="37" t="s">
        <v>3</v>
      </c>
      <c r="C23" s="52"/>
      <c r="D23" s="53">
        <f>O23*O7</f>
        <v>16.5</v>
      </c>
      <c r="E23" s="54"/>
      <c r="F23" s="24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35">
      <c r="A24" s="6" t="s">
        <v>71</v>
      </c>
      <c r="B24" s="41" t="s">
        <v>19</v>
      </c>
      <c r="C24" s="55"/>
      <c r="D24" s="56">
        <f>I24*I7+J24*J7+H24*H7</f>
        <v>82</v>
      </c>
      <c r="E24" s="57"/>
      <c r="F24" s="2" t="s">
        <v>139</v>
      </c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35">
      <c r="A25" s="250" t="s">
        <v>165</v>
      </c>
      <c r="B25" s="251"/>
      <c r="C25" s="208">
        <f>C18+C20</f>
        <v>2172.5</v>
      </c>
      <c r="D25" s="209"/>
      <c r="E25" s="210"/>
      <c r="F25" s="74"/>
      <c r="G25" s="74"/>
      <c r="H25" s="75">
        <f>H18+H23+H24+H22+H21</f>
        <v>5.5</v>
      </c>
      <c r="I25" s="75">
        <f t="shared" ref="I25:O25" si="1">I18+I23+I24+I22+I21</f>
        <v>7</v>
      </c>
      <c r="J25" s="75">
        <f t="shared" si="1"/>
        <v>8</v>
      </c>
      <c r="K25" s="75">
        <f t="shared" si="1"/>
        <v>7</v>
      </c>
      <c r="L25" s="75">
        <f t="shared" si="1"/>
        <v>9</v>
      </c>
      <c r="M25" s="75">
        <f t="shared" si="1"/>
        <v>9.5</v>
      </c>
      <c r="N25" s="75">
        <f t="shared" si="1"/>
        <v>9.5</v>
      </c>
      <c r="O25" s="75">
        <f t="shared" si="1"/>
        <v>10.5</v>
      </c>
    </row>
    <row r="26" spans="1:15" s="7" customFormat="1" ht="30" customHeight="1" thickBot="1" x14ac:dyDescent="0.35">
      <c r="A26" s="234" t="s">
        <v>166</v>
      </c>
      <c r="B26" s="235"/>
      <c r="C26" s="239"/>
      <c r="D26" s="240"/>
      <c r="E26" s="241"/>
      <c r="F26" s="82">
        <v>49</v>
      </c>
      <c r="G26" s="82">
        <v>9</v>
      </c>
      <c r="H26" s="83"/>
      <c r="I26" s="83"/>
      <c r="J26" s="83"/>
      <c r="K26" s="83"/>
      <c r="L26" s="83"/>
      <c r="M26" s="83"/>
      <c r="N26" s="83"/>
      <c r="O26" s="83"/>
    </row>
    <row r="27" spans="1:15" s="7" customFormat="1" ht="29.45" customHeight="1" thickTop="1" thickBot="1" x14ac:dyDescent="0.35">
      <c r="A27" s="119" t="s">
        <v>73</v>
      </c>
      <c r="B27" s="100" t="s">
        <v>74</v>
      </c>
      <c r="C27" s="242">
        <f>C30+D32+D29+E28+D33+C34+E31</f>
        <v>192</v>
      </c>
      <c r="D27" s="243"/>
      <c r="E27" s="244"/>
      <c r="F27" s="77"/>
      <c r="G27" s="77"/>
      <c r="H27" s="200" t="s">
        <v>91</v>
      </c>
      <c r="I27" s="201"/>
      <c r="J27" s="201"/>
      <c r="K27" s="201"/>
      <c r="L27" s="201"/>
      <c r="M27" s="201"/>
      <c r="N27" s="201"/>
      <c r="O27" s="201"/>
    </row>
    <row r="28" spans="1:15" s="7" customFormat="1" ht="30" customHeight="1" thickBot="1" x14ac:dyDescent="0.35">
      <c r="A28" s="6" t="s">
        <v>75</v>
      </c>
      <c r="B28" s="72" t="s">
        <v>7</v>
      </c>
      <c r="C28" s="58"/>
      <c r="D28" s="51"/>
      <c r="E28" s="59">
        <f>H28+I28+J28+K28+L28+M28+N28+O28</f>
        <v>68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10</v>
      </c>
      <c r="O28" s="4">
        <v>12</v>
      </c>
    </row>
    <row r="29" spans="1:15" s="7" customFormat="1" ht="30" customHeight="1" thickBot="1" x14ac:dyDescent="0.35">
      <c r="A29" s="6" t="s">
        <v>76</v>
      </c>
      <c r="B29" s="72" t="s">
        <v>95</v>
      </c>
      <c r="C29" s="95"/>
      <c r="D29" s="61">
        <f>I29+J29+K29+L29+M29+N29+O29</f>
        <v>40</v>
      </c>
      <c r="E29" s="62"/>
      <c r="F29" s="5"/>
      <c r="G29" s="5"/>
      <c r="H29" s="4"/>
      <c r="I29" s="4">
        <v>2</v>
      </c>
      <c r="J29" s="4">
        <v>2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35">
      <c r="A30" s="6" t="s">
        <v>77</v>
      </c>
      <c r="B30" s="72" t="s">
        <v>96</v>
      </c>
      <c r="C30" s="60">
        <f>H30+I30+J30+K30+L30+M30+N30+O30</f>
        <v>6</v>
      </c>
      <c r="D30" s="61"/>
      <c r="E30" s="62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35">
      <c r="A31" s="6" t="s">
        <v>78</v>
      </c>
      <c r="B31" s="72" t="s">
        <v>5</v>
      </c>
      <c r="C31" s="60"/>
      <c r="D31" s="61"/>
      <c r="E31" s="62">
        <f>H31+I31+J31+K31+L31+M31+N31+O31</f>
        <v>14</v>
      </c>
      <c r="F31" s="5"/>
      <c r="G31" s="5"/>
      <c r="H31" s="4"/>
      <c r="I31" s="4"/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4</v>
      </c>
    </row>
    <row r="32" spans="1:15" s="7" customFormat="1" ht="30" customHeight="1" thickBot="1" x14ac:dyDescent="0.35">
      <c r="A32" s="6" t="s">
        <v>79</v>
      </c>
      <c r="B32" s="72" t="s">
        <v>1</v>
      </c>
      <c r="C32" s="63"/>
      <c r="D32" s="96">
        <f>H32+I32+J32+K32+L32+M32+N32+O32</f>
        <v>22</v>
      </c>
      <c r="E32" s="97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35">
      <c r="A33" s="6" t="s">
        <v>110</v>
      </c>
      <c r="B33" s="72" t="s">
        <v>98</v>
      </c>
      <c r="C33" s="63"/>
      <c r="D33" s="96">
        <f>H33+I33+J33+K33+L33+M33+N33+O33</f>
        <v>10</v>
      </c>
      <c r="E33" s="97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35">
      <c r="A34" s="6" t="s">
        <v>113</v>
      </c>
      <c r="B34" s="72" t="s">
        <v>111</v>
      </c>
      <c r="C34" s="63">
        <f>H34+I34+J34+K34+L34+M34+N34+O34</f>
        <v>32</v>
      </c>
      <c r="D34" s="96"/>
      <c r="E34" s="97"/>
      <c r="F34" s="5"/>
      <c r="G34" s="5"/>
      <c r="H34" s="4"/>
      <c r="I34" s="4"/>
      <c r="J34" s="4"/>
      <c r="K34" s="4"/>
      <c r="L34" s="4">
        <v>8</v>
      </c>
      <c r="M34" s="4">
        <v>8</v>
      </c>
      <c r="N34" s="4">
        <v>8</v>
      </c>
      <c r="O34" s="4">
        <v>8</v>
      </c>
    </row>
    <row r="35" spans="1:15" s="93" customFormat="1" ht="30" customHeight="1" thickBot="1" x14ac:dyDescent="0.35">
      <c r="A35" s="245" t="s">
        <v>160</v>
      </c>
      <c r="B35" s="246"/>
      <c r="C35" s="90"/>
      <c r="D35" s="91"/>
      <c r="E35" s="92"/>
      <c r="F35" s="81"/>
      <c r="G35" s="81"/>
      <c r="H35" s="5">
        <f>SUM(H28:H33)</f>
        <v>8</v>
      </c>
      <c r="I35" s="5">
        <f t="shared" ref="I35:K35" si="2">SUM(I28:I33)</f>
        <v>14</v>
      </c>
      <c r="J35" s="5">
        <f t="shared" si="2"/>
        <v>16</v>
      </c>
      <c r="K35" s="5">
        <f t="shared" si="2"/>
        <v>16</v>
      </c>
      <c r="L35" s="5">
        <f>SUM(L28:L34)</f>
        <v>32</v>
      </c>
      <c r="M35" s="5">
        <f>SUM(M28:M34)</f>
        <v>32</v>
      </c>
      <c r="N35" s="5">
        <f>SUM(N28:N34)</f>
        <v>34</v>
      </c>
      <c r="O35" s="5">
        <f>SUM(O28:O34)</f>
        <v>40</v>
      </c>
    </row>
    <row r="36" spans="1:15" s="7" customFormat="1" ht="30" customHeight="1" thickBot="1" x14ac:dyDescent="0.35">
      <c r="A36" s="84"/>
      <c r="B36" s="85"/>
      <c r="C36" s="86"/>
      <c r="D36" s="87"/>
      <c r="E36" s="88"/>
      <c r="F36" s="17"/>
      <c r="G36" s="17"/>
      <c r="H36" s="19"/>
      <c r="I36" s="19"/>
      <c r="J36" s="19"/>
      <c r="K36" s="19"/>
      <c r="L36" s="19"/>
      <c r="M36" s="19"/>
      <c r="N36" s="19"/>
      <c r="O36" s="89"/>
    </row>
    <row r="37" spans="1:15" s="7" customFormat="1" ht="30" customHeight="1" x14ac:dyDescent="0.3">
      <c r="A37" s="120" t="s">
        <v>80</v>
      </c>
      <c r="B37" s="80" t="s">
        <v>83</v>
      </c>
      <c r="C37" s="218" t="s">
        <v>94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20"/>
    </row>
    <row r="38" spans="1:15" s="7" customFormat="1" ht="30" customHeight="1" x14ac:dyDescent="0.3">
      <c r="A38" s="126" t="s">
        <v>81</v>
      </c>
      <c r="B38" s="78" t="s">
        <v>82</v>
      </c>
      <c r="C38" s="98">
        <f>N38+M38+L38+K38+J38+I38+H38</f>
        <v>7</v>
      </c>
      <c r="D38" s="53"/>
      <c r="E38" s="78"/>
      <c r="F38" s="53"/>
      <c r="G38" s="53"/>
      <c r="H38" s="98">
        <v>1</v>
      </c>
      <c r="I38" s="98">
        <v>1</v>
      </c>
      <c r="J38" s="98">
        <v>1</v>
      </c>
      <c r="K38" s="98">
        <v>1</v>
      </c>
      <c r="L38" s="98">
        <v>1</v>
      </c>
      <c r="M38" s="98">
        <v>1</v>
      </c>
      <c r="N38" s="98">
        <v>1</v>
      </c>
      <c r="O38" s="99"/>
    </row>
    <row r="39" spans="1:15" s="7" customFormat="1" ht="30" customHeight="1" x14ac:dyDescent="0.3">
      <c r="A39" s="126" t="s">
        <v>84</v>
      </c>
      <c r="B39" s="78" t="s">
        <v>85</v>
      </c>
      <c r="C39" s="53">
        <f>C40+C41+C42</f>
        <v>2</v>
      </c>
      <c r="D39" s="53"/>
      <c r="E39" s="78"/>
      <c r="F39" s="53"/>
      <c r="G39" s="53"/>
      <c r="H39" s="98"/>
      <c r="I39" s="98"/>
      <c r="J39" s="98"/>
      <c r="K39" s="98"/>
      <c r="L39" s="98"/>
      <c r="M39" s="98"/>
      <c r="N39" s="98"/>
      <c r="O39" s="99">
        <v>2</v>
      </c>
    </row>
    <row r="40" spans="1:15" s="7" customFormat="1" ht="30" customHeight="1" x14ac:dyDescent="0.3">
      <c r="A40" s="126" t="s">
        <v>86</v>
      </c>
      <c r="B40" s="78" t="s">
        <v>89</v>
      </c>
      <c r="C40" s="53">
        <v>1</v>
      </c>
      <c r="D40" s="53"/>
      <c r="E40" s="78"/>
      <c r="F40" s="53"/>
      <c r="G40" s="53"/>
      <c r="H40" s="61"/>
      <c r="I40" s="61"/>
      <c r="J40" s="61"/>
      <c r="K40" s="61"/>
      <c r="L40" s="61"/>
      <c r="M40" s="61"/>
      <c r="N40" s="61"/>
      <c r="O40" s="62"/>
    </row>
    <row r="41" spans="1:15" s="7" customFormat="1" ht="30" customHeight="1" x14ac:dyDescent="0.3">
      <c r="A41" s="126" t="s">
        <v>87</v>
      </c>
      <c r="B41" s="78" t="s">
        <v>1</v>
      </c>
      <c r="C41" s="53">
        <v>0.5</v>
      </c>
      <c r="D41" s="53"/>
      <c r="E41" s="78"/>
      <c r="F41" s="53"/>
      <c r="G41" s="53"/>
      <c r="H41" s="61"/>
      <c r="I41" s="61"/>
      <c r="J41" s="61"/>
      <c r="K41" s="61"/>
      <c r="L41" s="61"/>
      <c r="M41" s="61"/>
      <c r="N41" s="61"/>
      <c r="O41" s="62"/>
    </row>
    <row r="42" spans="1:15" s="7" customFormat="1" ht="30" customHeight="1" thickBot="1" x14ac:dyDescent="0.35">
      <c r="A42" s="127" t="s">
        <v>88</v>
      </c>
      <c r="B42" s="103" t="s">
        <v>41</v>
      </c>
      <c r="C42" s="104">
        <v>0.5</v>
      </c>
      <c r="D42" s="104"/>
      <c r="E42" s="103"/>
      <c r="F42" s="104"/>
      <c r="G42" s="104"/>
      <c r="H42" s="94"/>
      <c r="I42" s="94"/>
      <c r="J42" s="94"/>
      <c r="K42" s="94"/>
      <c r="L42" s="94"/>
      <c r="M42" s="94"/>
      <c r="N42" s="94"/>
      <c r="O42" s="105"/>
    </row>
    <row r="43" spans="1:15" s="7" customFormat="1" ht="30" customHeight="1" thickBot="1" x14ac:dyDescent="0.35">
      <c r="A43" s="221" t="s">
        <v>93</v>
      </c>
      <c r="B43" s="222"/>
      <c r="C43" s="106">
        <v>8</v>
      </c>
      <c r="D43" s="107"/>
      <c r="E43" s="108"/>
      <c r="F43" s="107"/>
      <c r="G43" s="107"/>
      <c r="H43" s="109"/>
      <c r="I43" s="109"/>
      <c r="J43" s="109"/>
      <c r="K43" s="109"/>
      <c r="L43" s="109"/>
      <c r="M43" s="109"/>
      <c r="N43" s="109"/>
      <c r="O43" s="110"/>
    </row>
    <row r="44" spans="1:15" ht="40.15" customHeight="1" x14ac:dyDescent="0.25">
      <c r="A44" s="20"/>
      <c r="B44" s="21"/>
      <c r="C44" s="17"/>
      <c r="D44" s="18"/>
      <c r="E44" s="19"/>
      <c r="F44" s="17"/>
      <c r="G44" s="18"/>
      <c r="H44" s="19"/>
      <c r="I44" s="19"/>
      <c r="J44" s="19"/>
      <c r="K44" s="19"/>
      <c r="L44" s="19"/>
      <c r="M44" s="19"/>
      <c r="N44" s="17"/>
      <c r="O44" s="17"/>
    </row>
    <row r="45" spans="1:15" ht="18.75" x14ac:dyDescent="0.25">
      <c r="A45" s="190"/>
      <c r="B45" s="190"/>
      <c r="C45" s="17"/>
      <c r="D45" s="18"/>
      <c r="E45" s="21"/>
      <c r="F45" s="17"/>
      <c r="G45" s="18"/>
      <c r="H45" s="21"/>
      <c r="I45" s="17"/>
      <c r="J45" s="17"/>
      <c r="K45" s="17"/>
      <c r="L45" s="17"/>
      <c r="M45" s="17"/>
      <c r="N45" s="17"/>
      <c r="O45" s="17"/>
    </row>
    <row r="46" spans="1:15" ht="40.15" customHeight="1" x14ac:dyDescent="0.25">
      <c r="A46" s="20"/>
      <c r="B46" s="21"/>
      <c r="C46" s="17"/>
      <c r="D46" s="18"/>
      <c r="E46" s="19"/>
      <c r="F46" s="17"/>
      <c r="G46" s="18"/>
      <c r="H46" s="19"/>
      <c r="I46" s="19"/>
      <c r="J46" s="19"/>
      <c r="K46" s="19"/>
      <c r="L46" s="19"/>
      <c r="M46" s="19"/>
      <c r="N46" s="17"/>
      <c r="O46" s="17"/>
    </row>
    <row r="47" spans="1:15" ht="40.15" customHeight="1" x14ac:dyDescent="0.25">
      <c r="A47" s="17"/>
      <c r="B47" s="22"/>
      <c r="C47" s="23"/>
      <c r="D47" s="18"/>
      <c r="E47" s="23"/>
      <c r="F47" s="23"/>
      <c r="G47" s="18"/>
      <c r="H47" s="23"/>
      <c r="I47" s="23"/>
      <c r="J47" s="23"/>
      <c r="K47" s="23"/>
      <c r="L47" s="23"/>
      <c r="M47" s="23"/>
      <c r="N47" s="23"/>
      <c r="O47" s="23"/>
    </row>
  </sheetData>
  <mergeCells count="31">
    <mergeCell ref="A19:B19"/>
    <mergeCell ref="A26:B26"/>
    <mergeCell ref="C26:E26"/>
    <mergeCell ref="C19:E19"/>
    <mergeCell ref="A6:A7"/>
    <mergeCell ref="B6:B7"/>
    <mergeCell ref="C6:E7"/>
    <mergeCell ref="C9:E9"/>
    <mergeCell ref="C14:E14"/>
    <mergeCell ref="A18:B18"/>
    <mergeCell ref="C18:E18"/>
    <mergeCell ref="C20:E20"/>
    <mergeCell ref="A2:O2"/>
    <mergeCell ref="A3:A4"/>
    <mergeCell ref="B3:B4"/>
    <mergeCell ref="C3:E3"/>
    <mergeCell ref="F3:G3"/>
    <mergeCell ref="H3:O3"/>
    <mergeCell ref="F6:F7"/>
    <mergeCell ref="G6:G7"/>
    <mergeCell ref="H6:O6"/>
    <mergeCell ref="C8:E8"/>
    <mergeCell ref="H8:O8"/>
    <mergeCell ref="C37:O37"/>
    <mergeCell ref="A43:B43"/>
    <mergeCell ref="A45:B45"/>
    <mergeCell ref="A25:B25"/>
    <mergeCell ref="C25:E25"/>
    <mergeCell ref="C27:E27"/>
    <mergeCell ref="H27:O27"/>
    <mergeCell ref="A35:B35"/>
  </mergeCells>
  <pageMargins left="0.51181102362204722" right="0.51181102362204722" top="0.35433070866141736" bottom="0.35433070866141736" header="0.11811023622047245" footer="0.11811023622047245"/>
  <pageSetup paperSize="9" scale="64" orientation="landscape" r:id="rId1"/>
  <rowBreaks count="1" manualBreakCount="1">
    <brk id="26" max="16383" man="1"/>
  </rowBreaks>
  <ignoredErrors>
    <ignoredError sqref="F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topLeftCell="A19" zoomScale="96" zoomScaleNormal="100" zoomScaleSheetLayoutView="96" workbookViewId="0">
      <selection activeCell="D21" sqref="D21"/>
    </sheetView>
  </sheetViews>
  <sheetFormatPr defaultRowHeight="15" x14ac:dyDescent="0.25"/>
  <cols>
    <col min="1" max="1" width="19.5703125" customWidth="1"/>
    <col min="2" max="2" width="60.5703125" customWidth="1"/>
    <col min="3" max="3" width="7" customWidth="1"/>
    <col min="4" max="5" width="7.140625" customWidth="1"/>
    <col min="6" max="6" width="16.28515625" customWidth="1"/>
    <col min="7" max="7" width="13.42578125" customWidth="1"/>
    <col min="8" max="15" width="7" customWidth="1"/>
  </cols>
  <sheetData>
    <row r="1" spans="1:15" s="29" customFormat="1" ht="27" customHeight="1" x14ac:dyDescent="0.3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8"/>
      <c r="O1" s="28"/>
    </row>
    <row r="2" spans="1:15" ht="27.6" customHeight="1" thickBot="1" x14ac:dyDescent="0.3">
      <c r="A2" s="189" t="s">
        <v>153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  <c r="M3" s="196"/>
      <c r="N3" s="196"/>
      <c r="O3" s="196"/>
    </row>
    <row r="4" spans="1:15" ht="73.150000000000006" customHeight="1" thickBot="1" x14ac:dyDescent="0.3">
      <c r="A4" s="192"/>
      <c r="B4" s="194"/>
      <c r="C4" s="42" t="s">
        <v>118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2" t="s">
        <v>90</v>
      </c>
    </row>
    <row r="5" spans="1:15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8">
        <v>15</v>
      </c>
    </row>
    <row r="6" spans="1:15" ht="19.149999999999999" customHeight="1" thickBot="1" x14ac:dyDescent="0.3">
      <c r="A6" s="206"/>
      <c r="B6" s="256" t="s">
        <v>43</v>
      </c>
      <c r="C6" s="208">
        <f>C8+C20</f>
        <v>2121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  <c r="M6" s="203"/>
      <c r="N6" s="203"/>
      <c r="O6" s="203"/>
    </row>
    <row r="7" spans="1:15" ht="19.149999999999999" customHeight="1" thickBot="1" x14ac:dyDescent="0.3">
      <c r="A7" s="207"/>
      <c r="B7" s="257"/>
      <c r="C7" s="211"/>
      <c r="D7" s="212"/>
      <c r="E7" s="213"/>
      <c r="F7" s="214"/>
      <c r="G7" s="214"/>
      <c r="H7" s="44">
        <v>32</v>
      </c>
      <c r="I7" s="44">
        <v>33</v>
      </c>
      <c r="J7" s="44">
        <v>33</v>
      </c>
      <c r="K7" s="44">
        <v>33</v>
      </c>
      <c r="L7" s="44">
        <v>33</v>
      </c>
      <c r="M7" s="44">
        <v>33</v>
      </c>
      <c r="N7" s="44">
        <v>33</v>
      </c>
      <c r="O7" s="45">
        <v>33</v>
      </c>
    </row>
    <row r="8" spans="1:15" ht="30" customHeight="1" thickBot="1" x14ac:dyDescent="0.3">
      <c r="A8" s="3"/>
      <c r="B8" s="102" t="s">
        <v>44</v>
      </c>
      <c r="C8" s="215">
        <f>C18+C27</f>
        <v>1775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  <c r="M8" s="201"/>
      <c r="N8" s="201"/>
      <c r="O8" s="201"/>
    </row>
    <row r="9" spans="1:15" ht="30" customHeight="1" thickBot="1" x14ac:dyDescent="0.3">
      <c r="A9" s="116" t="s">
        <v>45</v>
      </c>
      <c r="B9" s="116" t="s">
        <v>12</v>
      </c>
      <c r="C9" s="215">
        <f>C13+D11+E10+E12</f>
        <v>921</v>
      </c>
      <c r="D9" s="216"/>
      <c r="E9" s="21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35">
      <c r="A10" s="6" t="s">
        <v>61</v>
      </c>
      <c r="B10" s="115" t="s">
        <v>7</v>
      </c>
      <c r="C10" s="66"/>
      <c r="D10" s="67"/>
      <c r="E10" s="59">
        <f>H10*H7+I10*I7+J10*J7+K10*K7+L10*L7+M10*M7+N10*N7+O10*O7</f>
        <v>559</v>
      </c>
      <c r="F10" s="147" t="s">
        <v>130</v>
      </c>
      <c r="G10" s="149" t="s">
        <v>17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3</v>
      </c>
    </row>
    <row r="11" spans="1:15" s="7" customFormat="1" ht="30" customHeight="1" thickBot="1" x14ac:dyDescent="0.35">
      <c r="A11" s="6" t="s">
        <v>62</v>
      </c>
      <c r="B11" s="115" t="s">
        <v>19</v>
      </c>
      <c r="C11" s="68"/>
      <c r="D11" s="69">
        <f>K11*K7+L11*L7+M11*M7+N11*N7+O11*O7</f>
        <v>165</v>
      </c>
      <c r="E11" s="62"/>
      <c r="F11" s="147">
        <v>10.119999999999999</v>
      </c>
      <c r="G11" s="149">
        <v>14</v>
      </c>
      <c r="H11" s="26"/>
      <c r="I11" s="26"/>
      <c r="J11" s="26"/>
      <c r="K11" s="26">
        <v>1</v>
      </c>
      <c r="L11" s="26">
        <v>1</v>
      </c>
      <c r="M11" s="26">
        <v>1</v>
      </c>
      <c r="N11" s="26">
        <v>1</v>
      </c>
      <c r="O11" s="26">
        <v>1</v>
      </c>
    </row>
    <row r="12" spans="1:15" s="7" customFormat="1" ht="30" customHeight="1" thickBot="1" x14ac:dyDescent="0.35">
      <c r="A12" s="6" t="s">
        <v>63</v>
      </c>
      <c r="B12" s="115" t="s">
        <v>5</v>
      </c>
      <c r="C12" s="68"/>
      <c r="D12" s="69"/>
      <c r="E12" s="62">
        <f>N12*N7+M12*M7+L12*L7+K12*K7+O12*O7</f>
        <v>99</v>
      </c>
      <c r="F12" s="147" t="s">
        <v>140</v>
      </c>
      <c r="G12" s="149"/>
      <c r="H12" s="26"/>
      <c r="I12" s="26"/>
      <c r="J12" s="26"/>
      <c r="K12" s="26">
        <v>0.5</v>
      </c>
      <c r="L12" s="26">
        <v>0.5</v>
      </c>
      <c r="M12" s="26">
        <v>0.5</v>
      </c>
      <c r="N12" s="26">
        <v>0.5</v>
      </c>
      <c r="O12" s="26">
        <v>1</v>
      </c>
    </row>
    <row r="13" spans="1:15" s="7" customFormat="1" ht="30" customHeight="1" thickBot="1" x14ac:dyDescent="0.35">
      <c r="A13" s="6" t="s">
        <v>64</v>
      </c>
      <c r="B13" s="121" t="s">
        <v>15</v>
      </c>
      <c r="C13" s="70">
        <f>H13*H7+I13*I7+J13*J7+K13*K7+L13*L7+M13*M7+N13*N7+O13*O7</f>
        <v>98</v>
      </c>
      <c r="D13" s="71"/>
      <c r="E13" s="65"/>
      <c r="F13" s="147">
        <v>6</v>
      </c>
      <c r="G13" s="149"/>
      <c r="H13" s="26">
        <v>1</v>
      </c>
      <c r="I13" s="26">
        <v>1</v>
      </c>
      <c r="J13" s="26">
        <v>1</v>
      </c>
      <c r="K13" s="26"/>
      <c r="L13" s="26"/>
      <c r="M13" s="26"/>
      <c r="N13" s="26"/>
      <c r="O13" s="26"/>
    </row>
    <row r="14" spans="1:15" ht="30" customHeight="1" thickBot="1" x14ac:dyDescent="0.3">
      <c r="A14" s="116" t="s">
        <v>65</v>
      </c>
      <c r="B14" s="116" t="s">
        <v>0</v>
      </c>
      <c r="C14" s="225">
        <f>D15+D16+D17</f>
        <v>658</v>
      </c>
      <c r="D14" s="226"/>
      <c r="E14" s="227"/>
      <c r="F14" s="147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35">
      <c r="A15" s="6" t="s">
        <v>66</v>
      </c>
      <c r="B15" s="115" t="s">
        <v>1</v>
      </c>
      <c r="C15" s="58"/>
      <c r="D15" s="51">
        <f>H15*H7+I15*I7+J15*J7+K15*K7+L15*L7+M15*M7+N15*N7+O15*O7</f>
        <v>378.5</v>
      </c>
      <c r="E15" s="59"/>
      <c r="F15" s="147" t="s">
        <v>132</v>
      </c>
      <c r="G15" s="147">
        <v>12</v>
      </c>
      <c r="H15" s="26">
        <v>1</v>
      </c>
      <c r="I15" s="26">
        <v>1.5</v>
      </c>
      <c r="J15" s="26">
        <v>1.5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</row>
    <row r="16" spans="1:15" s="7" customFormat="1" ht="30" customHeight="1" thickBot="1" x14ac:dyDescent="0.35">
      <c r="A16" s="6" t="s">
        <v>67</v>
      </c>
      <c r="B16" s="115" t="s">
        <v>18</v>
      </c>
      <c r="C16" s="60"/>
      <c r="D16" s="61">
        <f>H16*H7+I16*I7+J16*J7</f>
        <v>98</v>
      </c>
      <c r="E16" s="62"/>
      <c r="F16" s="147">
        <v>6</v>
      </c>
      <c r="G16" s="147"/>
      <c r="H16" s="26">
        <v>1</v>
      </c>
      <c r="I16" s="26">
        <v>1</v>
      </c>
      <c r="J16" s="26">
        <v>1</v>
      </c>
      <c r="K16" s="26"/>
      <c r="L16" s="26"/>
      <c r="M16" s="26"/>
      <c r="N16" s="26"/>
      <c r="O16" s="26"/>
    </row>
    <row r="17" spans="1:15" s="7" customFormat="1" ht="42.75" customHeight="1" thickBot="1" x14ac:dyDescent="0.35">
      <c r="A17" s="6" t="s">
        <v>68</v>
      </c>
      <c r="B17" s="41" t="s">
        <v>41</v>
      </c>
      <c r="C17" s="63"/>
      <c r="D17" s="64">
        <f>K17*K7+L17*L7+M17*M7+N17*N7+O17*O7</f>
        <v>181.5</v>
      </c>
      <c r="E17" s="65"/>
      <c r="F17" s="147" t="s">
        <v>141</v>
      </c>
      <c r="G17" s="147">
        <v>14</v>
      </c>
      <c r="H17" s="26"/>
      <c r="I17" s="26"/>
      <c r="J17" s="26"/>
      <c r="K17" s="26">
        <v>1</v>
      </c>
      <c r="L17" s="26">
        <v>1</v>
      </c>
      <c r="M17" s="26">
        <v>1</v>
      </c>
      <c r="N17" s="26">
        <v>1</v>
      </c>
      <c r="O17" s="26">
        <v>1.5</v>
      </c>
    </row>
    <row r="18" spans="1:15" s="7" customFormat="1" ht="30" customHeight="1" thickBot="1" x14ac:dyDescent="0.35">
      <c r="A18" s="258" t="s">
        <v>164</v>
      </c>
      <c r="B18" s="259"/>
      <c r="C18" s="225">
        <f>C14+C9</f>
        <v>1579</v>
      </c>
      <c r="D18" s="254"/>
      <c r="E18" s="255"/>
      <c r="F18" s="39"/>
      <c r="G18" s="40"/>
      <c r="H18" s="50">
        <f>SUM(H10:H17)</f>
        <v>5</v>
      </c>
      <c r="I18" s="50">
        <f t="shared" ref="I18:O18" si="0">SUM(I10:I17)</f>
        <v>5.5</v>
      </c>
      <c r="J18" s="50">
        <f t="shared" si="0"/>
        <v>5.5</v>
      </c>
      <c r="K18" s="50">
        <f t="shared" si="0"/>
        <v>6</v>
      </c>
      <c r="L18" s="50">
        <f t="shared" si="0"/>
        <v>6</v>
      </c>
      <c r="M18" s="50">
        <f t="shared" si="0"/>
        <v>6</v>
      </c>
      <c r="N18" s="50">
        <f t="shared" si="0"/>
        <v>6</v>
      </c>
      <c r="O18" s="50">
        <f t="shared" si="0"/>
        <v>8</v>
      </c>
    </row>
    <row r="19" spans="1:15" s="7" customFormat="1" ht="37.5" customHeight="1" thickBot="1" x14ac:dyDescent="0.35">
      <c r="A19" s="252" t="s">
        <v>163</v>
      </c>
      <c r="B19" s="253"/>
      <c r="C19" s="225"/>
      <c r="D19" s="254"/>
      <c r="E19" s="255"/>
      <c r="F19" s="145">
        <v>31</v>
      </c>
      <c r="G19" s="146">
        <v>10</v>
      </c>
      <c r="H19" s="50"/>
      <c r="I19" s="50"/>
      <c r="J19" s="50"/>
      <c r="K19" s="50"/>
      <c r="L19" s="50"/>
      <c r="M19" s="50"/>
      <c r="N19" s="50"/>
      <c r="O19" s="50"/>
    </row>
    <row r="20" spans="1:15" ht="30" customHeight="1" thickBot="1" x14ac:dyDescent="0.3">
      <c r="A20" s="117" t="s">
        <v>70</v>
      </c>
      <c r="B20" s="101" t="s">
        <v>2</v>
      </c>
      <c r="C20" s="215">
        <f>D23+D24+E22+D21</f>
        <v>346</v>
      </c>
      <c r="D20" s="216"/>
      <c r="E20" s="21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35">
      <c r="A21" s="6" t="s">
        <v>171</v>
      </c>
      <c r="B21" s="37" t="s">
        <v>119</v>
      </c>
      <c r="C21" s="52"/>
      <c r="D21" s="53">
        <f>I21*I7+J21*J7+K21*K7+L21*L7+M21*M7+N21*N7</f>
        <v>99</v>
      </c>
      <c r="E21" s="54"/>
      <c r="F21" s="24"/>
      <c r="G21" s="2"/>
      <c r="H21" s="2"/>
      <c r="I21" s="4">
        <v>0.5</v>
      </c>
      <c r="J21" s="4">
        <v>0.5</v>
      </c>
      <c r="K21" s="4">
        <v>0.5</v>
      </c>
      <c r="L21" s="4">
        <v>0.5</v>
      </c>
      <c r="M21" s="4">
        <v>0.5</v>
      </c>
      <c r="N21" s="4">
        <v>0.5</v>
      </c>
      <c r="O21" s="4"/>
    </row>
    <row r="22" spans="1:15" s="7" customFormat="1" ht="30" customHeight="1" thickBot="1" x14ac:dyDescent="0.35">
      <c r="A22" s="6" t="s">
        <v>172</v>
      </c>
      <c r="B22" s="115" t="s">
        <v>5</v>
      </c>
      <c r="C22" s="113"/>
      <c r="D22" s="112"/>
      <c r="E22" s="114">
        <f>H22*H7+I22*I7+J22*J7+K22*K7+L22*L7+M22*M7+N22*N7+O22*O7</f>
        <v>66</v>
      </c>
      <c r="F22" s="150"/>
      <c r="G22" s="2"/>
      <c r="H22" s="4"/>
      <c r="I22" s="4"/>
      <c r="J22" s="4"/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35">
      <c r="A23" s="6" t="s">
        <v>173</v>
      </c>
      <c r="B23" s="37" t="s">
        <v>3</v>
      </c>
      <c r="C23" s="52"/>
      <c r="D23" s="53">
        <f>O23*O7</f>
        <v>16.5</v>
      </c>
      <c r="E23" s="54"/>
      <c r="F23" s="150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35">
      <c r="A24" s="6" t="s">
        <v>71</v>
      </c>
      <c r="B24" s="41" t="s">
        <v>19</v>
      </c>
      <c r="C24" s="55"/>
      <c r="D24" s="56">
        <f>I24*I7+J24*J7+H24*H7+K24*K7+L24*L7+M24*M7+N24*N7+O24*O7</f>
        <v>164.5</v>
      </c>
      <c r="E24" s="57"/>
      <c r="F24" s="150" t="s">
        <v>139</v>
      </c>
      <c r="G24" s="2"/>
      <c r="H24" s="2">
        <v>0.5</v>
      </c>
      <c r="I24" s="4">
        <v>1</v>
      </c>
      <c r="J24" s="4">
        <v>1</v>
      </c>
      <c r="K24" s="4">
        <v>0.5</v>
      </c>
      <c r="L24" s="4">
        <v>0.5</v>
      </c>
      <c r="M24" s="4">
        <v>0.5</v>
      </c>
      <c r="N24" s="4">
        <v>0.5</v>
      </c>
      <c r="O24" s="4">
        <v>0.5</v>
      </c>
    </row>
    <row r="25" spans="1:15" s="7" customFormat="1" ht="30" customHeight="1" thickBot="1" x14ac:dyDescent="0.35">
      <c r="A25" s="230" t="s">
        <v>162</v>
      </c>
      <c r="B25" s="231"/>
      <c r="C25" s="208">
        <f>C18+C20</f>
        <v>1925</v>
      </c>
      <c r="D25" s="209"/>
      <c r="E25" s="210"/>
      <c r="F25" s="74"/>
      <c r="G25" s="74"/>
      <c r="H25" s="75">
        <f>H18+H23+H24+H22+H21</f>
        <v>5.5</v>
      </c>
      <c r="I25" s="75">
        <f t="shared" ref="I25:O25" si="1">I18+I23+I24+I22+I21</f>
        <v>7</v>
      </c>
      <c r="J25" s="75">
        <f t="shared" si="1"/>
        <v>7</v>
      </c>
      <c r="K25" s="75">
        <f t="shared" si="1"/>
        <v>7.5</v>
      </c>
      <c r="L25" s="75">
        <f t="shared" si="1"/>
        <v>7.5</v>
      </c>
      <c r="M25" s="75">
        <f t="shared" si="1"/>
        <v>7.5</v>
      </c>
      <c r="N25" s="75">
        <f t="shared" si="1"/>
        <v>7.5</v>
      </c>
      <c r="O25" s="75">
        <f t="shared" si="1"/>
        <v>9</v>
      </c>
    </row>
    <row r="26" spans="1:15" s="7" customFormat="1" ht="37.9" customHeight="1" thickBot="1" x14ac:dyDescent="0.35">
      <c r="A26" s="260" t="s">
        <v>161</v>
      </c>
      <c r="B26" s="253"/>
      <c r="C26" s="225"/>
      <c r="D26" s="254"/>
      <c r="E26" s="255"/>
      <c r="F26" s="151">
        <v>41</v>
      </c>
      <c r="G26" s="152">
        <v>10</v>
      </c>
      <c r="H26" s="153"/>
      <c r="I26" s="153"/>
      <c r="J26" s="153"/>
      <c r="K26" s="153"/>
      <c r="L26" s="153"/>
      <c r="M26" s="153"/>
      <c r="N26" s="153"/>
      <c r="O26" s="153"/>
    </row>
    <row r="27" spans="1:15" s="7" customFormat="1" ht="29.45" customHeight="1" thickTop="1" thickBot="1" x14ac:dyDescent="0.35">
      <c r="A27" s="119" t="s">
        <v>73</v>
      </c>
      <c r="B27" s="100" t="s">
        <v>74</v>
      </c>
      <c r="C27" s="242">
        <f>C30+D32+E31+D29+E28+D33</f>
        <v>196</v>
      </c>
      <c r="D27" s="243"/>
      <c r="E27" s="244"/>
      <c r="F27" s="77"/>
      <c r="G27" s="77"/>
      <c r="H27" s="200" t="s">
        <v>91</v>
      </c>
      <c r="I27" s="201"/>
      <c r="J27" s="201"/>
      <c r="K27" s="201"/>
      <c r="L27" s="201"/>
      <c r="M27" s="201"/>
      <c r="N27" s="201"/>
      <c r="O27" s="201"/>
    </row>
    <row r="28" spans="1:15" s="7" customFormat="1" ht="30" customHeight="1" thickBot="1" x14ac:dyDescent="0.35">
      <c r="A28" s="6" t="s">
        <v>75</v>
      </c>
      <c r="B28" s="72" t="s">
        <v>7</v>
      </c>
      <c r="C28" s="58"/>
      <c r="D28" s="51"/>
      <c r="E28" s="59">
        <f>H28+I28+J28+K28+L28+M28+N28+O28</f>
        <v>78</v>
      </c>
      <c r="F28" s="5"/>
      <c r="G28" s="5"/>
      <c r="H28" s="4">
        <v>6</v>
      </c>
      <c r="I28" s="4">
        <v>8</v>
      </c>
      <c r="J28" s="4">
        <v>8</v>
      </c>
      <c r="K28" s="4">
        <v>10</v>
      </c>
      <c r="L28" s="4">
        <v>10</v>
      </c>
      <c r="M28" s="4">
        <v>10</v>
      </c>
      <c r="N28" s="4">
        <v>12</v>
      </c>
      <c r="O28" s="4">
        <v>14</v>
      </c>
    </row>
    <row r="29" spans="1:15" s="7" customFormat="1" ht="30" customHeight="1" thickBot="1" x14ac:dyDescent="0.35">
      <c r="A29" s="6" t="s">
        <v>76</v>
      </c>
      <c r="B29" s="72" t="s">
        <v>95</v>
      </c>
      <c r="C29" s="95"/>
      <c r="D29" s="61">
        <f>I29+J29+K29+L29+M29+N29+O29+P29+H29</f>
        <v>60</v>
      </c>
      <c r="E29" s="62"/>
      <c r="F29" s="5"/>
      <c r="G29" s="5"/>
      <c r="H29" s="4">
        <v>2</v>
      </c>
      <c r="I29" s="4">
        <v>6</v>
      </c>
      <c r="J29" s="4">
        <v>6</v>
      </c>
      <c r="K29" s="4">
        <v>8</v>
      </c>
      <c r="L29" s="4">
        <v>8</v>
      </c>
      <c r="M29" s="4">
        <v>8</v>
      </c>
      <c r="N29" s="4">
        <v>10</v>
      </c>
      <c r="O29" s="4">
        <v>12</v>
      </c>
    </row>
    <row r="30" spans="1:15" s="7" customFormat="1" ht="30" customHeight="1" thickBot="1" x14ac:dyDescent="0.35">
      <c r="A30" s="6" t="s">
        <v>77</v>
      </c>
      <c r="B30" s="72" t="s">
        <v>96</v>
      </c>
      <c r="C30" s="60">
        <f>H30+I30+J30+K30+L30+M30+N30+O30</f>
        <v>6</v>
      </c>
      <c r="D30" s="61"/>
      <c r="E30" s="62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35">
      <c r="A31" s="6" t="s">
        <v>78</v>
      </c>
      <c r="B31" s="72" t="s">
        <v>5</v>
      </c>
      <c r="C31" s="60"/>
      <c r="D31" s="61"/>
      <c r="E31" s="62">
        <f>H31+I31+J31+K31+L31+M31+N31+O31</f>
        <v>20</v>
      </c>
      <c r="F31" s="5"/>
      <c r="G31" s="5"/>
      <c r="H31" s="4"/>
      <c r="I31" s="4"/>
      <c r="J31" s="4"/>
      <c r="K31" s="4">
        <v>4</v>
      </c>
      <c r="L31" s="4">
        <v>4</v>
      </c>
      <c r="M31" s="4">
        <v>4</v>
      </c>
      <c r="N31" s="4">
        <v>4</v>
      </c>
      <c r="O31" s="4">
        <v>4</v>
      </c>
    </row>
    <row r="32" spans="1:15" s="7" customFormat="1" ht="30" customHeight="1" thickBot="1" x14ac:dyDescent="0.35">
      <c r="A32" s="6" t="s">
        <v>79</v>
      </c>
      <c r="B32" s="73" t="s">
        <v>1</v>
      </c>
      <c r="C32" s="63"/>
      <c r="D32" s="96">
        <f>H32+I32+J32+K32+L32+M32+N32+O32</f>
        <v>22</v>
      </c>
      <c r="E32" s="97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35">
      <c r="A33" s="6" t="s">
        <v>110</v>
      </c>
      <c r="B33" s="73" t="s">
        <v>98</v>
      </c>
      <c r="C33" s="63"/>
      <c r="D33" s="96">
        <f>H33+I33+J33+K33+L33+M33+N33+O33</f>
        <v>10</v>
      </c>
      <c r="E33" s="97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93" customFormat="1" ht="30" customHeight="1" thickBot="1" x14ac:dyDescent="0.35">
      <c r="A34" s="245" t="s">
        <v>160</v>
      </c>
      <c r="B34" s="246"/>
      <c r="C34" s="90"/>
      <c r="D34" s="91"/>
      <c r="E34" s="92"/>
      <c r="F34" s="81"/>
      <c r="G34" s="81"/>
      <c r="H34" s="5">
        <f>SUM(H28:H33)</f>
        <v>10</v>
      </c>
      <c r="I34" s="5">
        <f t="shared" ref="I34:K34" si="2">SUM(I28:I33)</f>
        <v>18</v>
      </c>
      <c r="J34" s="5">
        <f t="shared" si="2"/>
        <v>18</v>
      </c>
      <c r="K34" s="5">
        <f t="shared" si="2"/>
        <v>24</v>
      </c>
      <c r="L34" s="5">
        <f>SUM(L28:L33)</f>
        <v>28</v>
      </c>
      <c r="M34" s="5">
        <f>SUM(M28:M33)</f>
        <v>28</v>
      </c>
      <c r="N34" s="5">
        <f>SUM(N28:N33)</f>
        <v>32</v>
      </c>
      <c r="O34" s="5">
        <f>SUM(O28:O33)</f>
        <v>38</v>
      </c>
    </row>
    <row r="35" spans="1:15" s="7" customFormat="1" ht="30" customHeight="1" thickBot="1" x14ac:dyDescent="0.35">
      <c r="A35" s="84"/>
      <c r="B35" s="85"/>
      <c r="C35" s="86"/>
      <c r="D35" s="87"/>
      <c r="E35" s="88"/>
      <c r="F35" s="17"/>
      <c r="G35" s="17"/>
      <c r="H35" s="19"/>
      <c r="I35" s="19"/>
      <c r="J35" s="19"/>
      <c r="K35" s="19"/>
      <c r="L35" s="19"/>
      <c r="M35" s="19"/>
      <c r="N35" s="19"/>
      <c r="O35" s="89"/>
    </row>
    <row r="36" spans="1:15" s="7" customFormat="1" ht="30" customHeight="1" x14ac:dyDescent="0.3">
      <c r="A36" s="120" t="s">
        <v>80</v>
      </c>
      <c r="B36" s="80" t="s">
        <v>83</v>
      </c>
      <c r="C36" s="218" t="s">
        <v>94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</row>
    <row r="37" spans="1:15" s="7" customFormat="1" ht="30" customHeight="1" x14ac:dyDescent="0.3">
      <c r="A37" s="126" t="s">
        <v>81</v>
      </c>
      <c r="B37" s="78" t="s">
        <v>82</v>
      </c>
      <c r="C37" s="98">
        <f>N37+M37+L37+K37+J37+I37+H37</f>
        <v>7</v>
      </c>
      <c r="D37" s="53"/>
      <c r="E37" s="78"/>
      <c r="F37" s="53"/>
      <c r="G37" s="53"/>
      <c r="H37" s="98">
        <v>1</v>
      </c>
      <c r="I37" s="98">
        <v>1</v>
      </c>
      <c r="J37" s="98">
        <v>1</v>
      </c>
      <c r="K37" s="98">
        <v>1</v>
      </c>
      <c r="L37" s="98">
        <v>1</v>
      </c>
      <c r="M37" s="98">
        <v>1</v>
      </c>
      <c r="N37" s="98">
        <v>1</v>
      </c>
      <c r="O37" s="99"/>
    </row>
    <row r="38" spans="1:15" s="7" customFormat="1" ht="30" customHeight="1" x14ac:dyDescent="0.3">
      <c r="A38" s="126" t="s">
        <v>84</v>
      </c>
      <c r="B38" s="78" t="s">
        <v>85</v>
      </c>
      <c r="C38" s="53">
        <f>C39+C40+C41</f>
        <v>2</v>
      </c>
      <c r="D38" s="53"/>
      <c r="E38" s="78"/>
      <c r="F38" s="53"/>
      <c r="G38" s="53"/>
      <c r="H38" s="98"/>
      <c r="I38" s="98"/>
      <c r="J38" s="98"/>
      <c r="K38" s="98"/>
      <c r="L38" s="98"/>
      <c r="M38" s="98"/>
      <c r="N38" s="98"/>
      <c r="O38" s="99">
        <v>2</v>
      </c>
    </row>
    <row r="39" spans="1:15" s="7" customFormat="1" ht="30" customHeight="1" x14ac:dyDescent="0.3">
      <c r="A39" s="126" t="s">
        <v>86</v>
      </c>
      <c r="B39" s="78" t="s">
        <v>89</v>
      </c>
      <c r="C39" s="53">
        <v>1</v>
      </c>
      <c r="D39" s="53"/>
      <c r="E39" s="78"/>
      <c r="F39" s="53"/>
      <c r="G39" s="53"/>
      <c r="H39" s="61"/>
      <c r="I39" s="61"/>
      <c r="J39" s="61"/>
      <c r="K39" s="61"/>
      <c r="L39" s="61"/>
      <c r="M39" s="61"/>
      <c r="N39" s="61"/>
      <c r="O39" s="62"/>
    </row>
    <row r="40" spans="1:15" s="7" customFormat="1" ht="30" customHeight="1" x14ac:dyDescent="0.3">
      <c r="A40" s="126" t="s">
        <v>87</v>
      </c>
      <c r="B40" s="78" t="s">
        <v>1</v>
      </c>
      <c r="C40" s="53">
        <v>0.5</v>
      </c>
      <c r="D40" s="53"/>
      <c r="E40" s="78"/>
      <c r="F40" s="53"/>
      <c r="G40" s="53"/>
      <c r="H40" s="61"/>
      <c r="I40" s="61"/>
      <c r="J40" s="61"/>
      <c r="K40" s="61"/>
      <c r="L40" s="61"/>
      <c r="M40" s="61"/>
      <c r="N40" s="61"/>
      <c r="O40" s="62"/>
    </row>
    <row r="41" spans="1:15" s="7" customFormat="1" ht="30" customHeight="1" thickBot="1" x14ac:dyDescent="0.35">
      <c r="A41" s="127" t="s">
        <v>88</v>
      </c>
      <c r="B41" s="103" t="s">
        <v>41</v>
      </c>
      <c r="C41" s="104">
        <v>0.5</v>
      </c>
      <c r="D41" s="104"/>
      <c r="E41" s="103"/>
      <c r="F41" s="104"/>
      <c r="G41" s="104"/>
      <c r="H41" s="94"/>
      <c r="I41" s="94"/>
      <c r="J41" s="94"/>
      <c r="K41" s="94"/>
      <c r="L41" s="94"/>
      <c r="M41" s="94"/>
      <c r="N41" s="94"/>
      <c r="O41" s="105"/>
    </row>
    <row r="42" spans="1:15" s="7" customFormat="1" ht="30" customHeight="1" thickBot="1" x14ac:dyDescent="0.35">
      <c r="A42" s="221" t="s">
        <v>93</v>
      </c>
      <c r="B42" s="222"/>
      <c r="C42" s="106">
        <v>8</v>
      </c>
      <c r="D42" s="107"/>
      <c r="E42" s="108"/>
      <c r="F42" s="107"/>
      <c r="G42" s="107"/>
      <c r="H42" s="109"/>
      <c r="I42" s="109"/>
      <c r="J42" s="109"/>
      <c r="K42" s="109"/>
      <c r="L42" s="109"/>
      <c r="M42" s="109"/>
      <c r="N42" s="109"/>
      <c r="O42" s="110"/>
    </row>
    <row r="43" spans="1:15" ht="40.15" customHeight="1" x14ac:dyDescent="0.25">
      <c r="A43" s="20"/>
      <c r="B43" s="21"/>
      <c r="C43" s="17"/>
      <c r="D43" s="18"/>
      <c r="E43" s="19"/>
      <c r="F43" s="17"/>
      <c r="G43" s="18"/>
      <c r="H43" s="19"/>
      <c r="I43" s="19"/>
      <c r="J43" s="19"/>
      <c r="K43" s="19"/>
      <c r="L43" s="19"/>
      <c r="M43" s="19"/>
      <c r="N43" s="17"/>
      <c r="O43" s="17"/>
    </row>
    <row r="44" spans="1:15" ht="18.75" x14ac:dyDescent="0.25">
      <c r="A44" s="190"/>
      <c r="B44" s="190"/>
      <c r="C44" s="17"/>
      <c r="D44" s="18"/>
      <c r="E44" s="21"/>
      <c r="F44" s="17"/>
      <c r="G44" s="18"/>
      <c r="H44" s="21"/>
      <c r="I44" s="17"/>
      <c r="J44" s="17"/>
      <c r="K44" s="17"/>
      <c r="L44" s="17"/>
      <c r="M44" s="17"/>
      <c r="N44" s="17"/>
      <c r="O44" s="17"/>
    </row>
    <row r="45" spans="1:15" ht="40.15" customHeight="1" x14ac:dyDescent="0.25">
      <c r="A45" s="20"/>
      <c r="B45" s="21"/>
      <c r="C45" s="17"/>
      <c r="D45" s="18"/>
      <c r="E45" s="19"/>
      <c r="F45" s="17"/>
      <c r="G45" s="18"/>
      <c r="H45" s="19"/>
      <c r="I45" s="19"/>
      <c r="J45" s="19"/>
      <c r="K45" s="19"/>
      <c r="L45" s="19"/>
      <c r="M45" s="19"/>
      <c r="N45" s="17"/>
      <c r="O45" s="17"/>
    </row>
    <row r="46" spans="1:15" ht="40.15" customHeight="1" x14ac:dyDescent="0.25">
      <c r="A46" s="17"/>
      <c r="B46" s="22"/>
      <c r="C46" s="23"/>
      <c r="D46" s="18"/>
      <c r="E46" s="23"/>
      <c r="F46" s="23"/>
      <c r="G46" s="18"/>
      <c r="H46" s="23"/>
      <c r="I46" s="23"/>
      <c r="J46" s="23"/>
      <c r="K46" s="23"/>
      <c r="L46" s="23"/>
      <c r="M46" s="23"/>
      <c r="N46" s="23"/>
      <c r="O46" s="23"/>
    </row>
  </sheetData>
  <mergeCells count="31">
    <mergeCell ref="C27:E27"/>
    <mergeCell ref="A18:B18"/>
    <mergeCell ref="C18:E18"/>
    <mergeCell ref="C20:E20"/>
    <mergeCell ref="A25:B25"/>
    <mergeCell ref="C25:E25"/>
    <mergeCell ref="A19:B19"/>
    <mergeCell ref="C19:E19"/>
    <mergeCell ref="A26:B26"/>
    <mergeCell ref="C26:E26"/>
    <mergeCell ref="B3:B4"/>
    <mergeCell ref="C8:E8"/>
    <mergeCell ref="H8:O8"/>
    <mergeCell ref="C9:E9"/>
    <mergeCell ref="C14:E14"/>
    <mergeCell ref="H27:O27"/>
    <mergeCell ref="C36:O36"/>
    <mergeCell ref="A42:B42"/>
    <mergeCell ref="A44:B44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4:B34"/>
    <mergeCell ref="A3:A4"/>
  </mergeCells>
  <pageMargins left="0.70866141732283472" right="0.70866141732283472" top="0.35433070866141736" bottom="0.35433070866141736" header="0.11811023622047245" footer="0.11811023622047245"/>
  <pageSetup paperSize="9" scale="61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16" zoomScale="91" zoomScaleNormal="75" zoomScaleSheetLayoutView="91" workbookViewId="0">
      <selection activeCell="A24" sqref="A24:B24"/>
    </sheetView>
  </sheetViews>
  <sheetFormatPr defaultRowHeight="15" x14ac:dyDescent="0.25"/>
  <cols>
    <col min="1" max="1" width="19.5703125" customWidth="1"/>
    <col min="2" max="2" width="60.5703125" customWidth="1"/>
    <col min="3" max="3" width="7" customWidth="1"/>
    <col min="4" max="4" width="8.7109375" customWidth="1"/>
    <col min="5" max="5" width="8.140625" customWidth="1"/>
    <col min="6" max="6" width="16.28515625" customWidth="1"/>
    <col min="7" max="7" width="13.42578125" customWidth="1"/>
    <col min="8" max="12" width="7" customWidth="1"/>
  </cols>
  <sheetData>
    <row r="1" spans="1:12" s="29" customFormat="1" ht="27" customHeight="1" x14ac:dyDescent="0.3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6" customHeight="1" thickBot="1" x14ac:dyDescent="0.3">
      <c r="A2" s="189" t="s">
        <v>152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</row>
    <row r="4" spans="1:12" ht="73.150000000000006" customHeight="1" thickBot="1" x14ac:dyDescent="0.3">
      <c r="A4" s="192"/>
      <c r="B4" s="194"/>
      <c r="C4" s="42" t="s">
        <v>118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</row>
    <row r="5" spans="1:12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</row>
    <row r="6" spans="1:12" ht="19.149999999999999" customHeight="1" thickBot="1" x14ac:dyDescent="0.3">
      <c r="A6" s="206"/>
      <c r="B6" s="256" t="s">
        <v>43</v>
      </c>
      <c r="C6" s="208">
        <f>C8+C19</f>
        <v>1402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</row>
    <row r="7" spans="1:12" ht="19.149999999999999" customHeight="1" thickBot="1" x14ac:dyDescent="0.3">
      <c r="A7" s="207"/>
      <c r="B7" s="257"/>
      <c r="C7" s="211"/>
      <c r="D7" s="212"/>
      <c r="E7" s="213"/>
      <c r="F7" s="214"/>
      <c r="G7" s="214"/>
      <c r="H7" s="44">
        <v>33</v>
      </c>
      <c r="I7" s="44">
        <v>33</v>
      </c>
      <c r="J7" s="44">
        <v>33</v>
      </c>
      <c r="K7" s="44">
        <v>33</v>
      </c>
      <c r="L7" s="44">
        <v>33</v>
      </c>
    </row>
    <row r="8" spans="1:12" ht="30" customHeight="1" thickBot="1" x14ac:dyDescent="0.3">
      <c r="A8" s="3"/>
      <c r="B8" s="122" t="s">
        <v>44</v>
      </c>
      <c r="C8" s="215">
        <f>C17+C26</f>
        <v>1187.5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</row>
    <row r="9" spans="1:12" ht="30" customHeight="1" thickBot="1" x14ac:dyDescent="0.3">
      <c r="A9" s="116" t="s">
        <v>45</v>
      </c>
      <c r="B9" s="116" t="s">
        <v>12</v>
      </c>
      <c r="C9" s="215">
        <f>C13+D11+E10+E12</f>
        <v>610.5</v>
      </c>
      <c r="D9" s="216"/>
      <c r="E9" s="217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35">
      <c r="A10" s="6" t="s">
        <v>61</v>
      </c>
      <c r="B10" s="115" t="s">
        <v>7</v>
      </c>
      <c r="C10" s="66"/>
      <c r="D10" s="67"/>
      <c r="E10" s="59">
        <f>H10*H7+I10*I7+J10*J7+K10*K7+L10*L7</f>
        <v>363</v>
      </c>
      <c r="F10" s="147" t="s">
        <v>142</v>
      </c>
      <c r="G10" s="39" t="s">
        <v>143</v>
      </c>
      <c r="H10" s="26">
        <v>2</v>
      </c>
      <c r="I10" s="26">
        <v>2</v>
      </c>
      <c r="J10" s="26">
        <v>2</v>
      </c>
      <c r="K10" s="26">
        <v>2</v>
      </c>
      <c r="L10" s="26">
        <v>3</v>
      </c>
    </row>
    <row r="11" spans="1:12" s="7" customFormat="1" ht="30" customHeight="1" thickBot="1" x14ac:dyDescent="0.35">
      <c r="A11" s="6" t="s">
        <v>62</v>
      </c>
      <c r="B11" s="115" t="s">
        <v>19</v>
      </c>
      <c r="C11" s="68"/>
      <c r="D11" s="69">
        <f>K11*K7+L11*L7+I11*I7+J11*J7</f>
        <v>132</v>
      </c>
      <c r="E11" s="62"/>
      <c r="F11" s="147" t="s">
        <v>144</v>
      </c>
      <c r="G11" s="39"/>
      <c r="H11" s="26"/>
      <c r="I11" s="26">
        <v>1</v>
      </c>
      <c r="J11" s="26">
        <v>1</v>
      </c>
      <c r="K11" s="26">
        <v>1</v>
      </c>
      <c r="L11" s="26">
        <v>1</v>
      </c>
    </row>
    <row r="12" spans="1:12" s="7" customFormat="1" ht="30" customHeight="1" thickBot="1" x14ac:dyDescent="0.35">
      <c r="A12" s="6" t="s">
        <v>63</v>
      </c>
      <c r="B12" s="115" t="s">
        <v>5</v>
      </c>
      <c r="C12" s="68"/>
      <c r="D12" s="69"/>
      <c r="E12" s="62">
        <f>L12*L7+K12*K7+J12*J7+I12*I7</f>
        <v>82.5</v>
      </c>
      <c r="F12" s="147" t="s">
        <v>145</v>
      </c>
      <c r="G12" s="39"/>
      <c r="H12" s="26"/>
      <c r="I12" s="26">
        <v>0.5</v>
      </c>
      <c r="J12" s="26">
        <v>0.5</v>
      </c>
      <c r="K12" s="26">
        <v>0.5</v>
      </c>
      <c r="L12" s="26">
        <v>1</v>
      </c>
    </row>
    <row r="13" spans="1:12" s="7" customFormat="1" ht="30" customHeight="1" thickBot="1" x14ac:dyDescent="0.35">
      <c r="A13" s="6" t="s">
        <v>64</v>
      </c>
      <c r="B13" s="121" t="s">
        <v>15</v>
      </c>
      <c r="C13" s="70">
        <f>H13*H7+I13*I7+J13*J7+K13*K7+L13*L7</f>
        <v>33</v>
      </c>
      <c r="D13" s="71"/>
      <c r="E13" s="65"/>
      <c r="F13" s="147">
        <v>2</v>
      </c>
      <c r="G13" s="39"/>
      <c r="H13" s="26">
        <v>1</v>
      </c>
      <c r="I13" s="26"/>
      <c r="J13" s="26"/>
      <c r="K13" s="26"/>
      <c r="L13" s="26"/>
    </row>
    <row r="14" spans="1:12" ht="30" customHeight="1" thickBot="1" x14ac:dyDescent="0.3">
      <c r="A14" s="116" t="s">
        <v>65</v>
      </c>
      <c r="B14" s="116" t="s">
        <v>0</v>
      </c>
      <c r="C14" s="225">
        <f>D15+D16</f>
        <v>429</v>
      </c>
      <c r="D14" s="226"/>
      <c r="E14" s="227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35">
      <c r="A15" s="6" t="s">
        <v>66</v>
      </c>
      <c r="B15" s="115" t="s">
        <v>1</v>
      </c>
      <c r="C15" s="58"/>
      <c r="D15" s="51">
        <f>H15*H7+I15*I7+J15*J7+K15*K7+L15*L7</f>
        <v>247.5</v>
      </c>
      <c r="E15" s="59"/>
      <c r="F15" s="39" t="s">
        <v>146</v>
      </c>
      <c r="G15" s="40">
        <v>6</v>
      </c>
      <c r="H15" s="26">
        <v>1.5</v>
      </c>
      <c r="I15" s="26">
        <v>1.5</v>
      </c>
      <c r="J15" s="26">
        <v>1.5</v>
      </c>
      <c r="K15" s="26">
        <v>1.5</v>
      </c>
      <c r="L15" s="26">
        <v>1.5</v>
      </c>
    </row>
    <row r="16" spans="1:12" s="7" customFormat="1" ht="42" customHeight="1" thickBot="1" x14ac:dyDescent="0.35">
      <c r="A16" s="6" t="s">
        <v>67</v>
      </c>
      <c r="B16" s="41" t="s">
        <v>41</v>
      </c>
      <c r="C16" s="63"/>
      <c r="D16" s="64">
        <f>K16*K7+L16*L7+J16*J7+I16*I7+H16*H7</f>
        <v>181.5</v>
      </c>
      <c r="E16" s="65"/>
      <c r="F16" s="39">
        <v>7.9</v>
      </c>
      <c r="G16" s="40">
        <v>8</v>
      </c>
      <c r="H16" s="26">
        <v>1</v>
      </c>
      <c r="I16" s="26">
        <v>1</v>
      </c>
      <c r="J16" s="26">
        <v>1</v>
      </c>
      <c r="K16" s="26">
        <v>1</v>
      </c>
      <c r="L16" s="26">
        <v>1.5</v>
      </c>
    </row>
    <row r="17" spans="1:12" s="7" customFormat="1" ht="30" customHeight="1" thickBot="1" x14ac:dyDescent="0.35">
      <c r="A17" s="258" t="s">
        <v>164</v>
      </c>
      <c r="B17" s="259"/>
      <c r="C17" s="225">
        <f>C14+C9</f>
        <v>1039.5</v>
      </c>
      <c r="D17" s="254"/>
      <c r="E17" s="255"/>
      <c r="F17" s="39"/>
      <c r="G17" s="40"/>
      <c r="H17" s="50">
        <f>SUM(H10:H16)</f>
        <v>5.5</v>
      </c>
      <c r="I17" s="50">
        <f>SUM(I10:I16)</f>
        <v>6</v>
      </c>
      <c r="J17" s="50">
        <f>SUM(J10:J16)</f>
        <v>6</v>
      </c>
      <c r="K17" s="50">
        <f>SUM(K10:K16)</f>
        <v>6</v>
      </c>
      <c r="L17" s="50">
        <f>SUM(L10:L16)</f>
        <v>8</v>
      </c>
    </row>
    <row r="18" spans="1:12" ht="38.25" customHeight="1" thickBot="1" x14ac:dyDescent="0.3">
      <c r="A18" s="252" t="s">
        <v>163</v>
      </c>
      <c r="B18" s="253"/>
      <c r="C18" s="225"/>
      <c r="D18" s="254"/>
      <c r="E18" s="255"/>
      <c r="F18" s="145">
        <v>18</v>
      </c>
      <c r="G18" s="146">
        <v>6</v>
      </c>
      <c r="H18" s="50"/>
      <c r="I18" s="50"/>
      <c r="J18" s="50"/>
      <c r="K18" s="50"/>
      <c r="L18" s="50"/>
    </row>
    <row r="19" spans="1:12" s="7" customFormat="1" ht="30" customHeight="1" thickBot="1" x14ac:dyDescent="0.35">
      <c r="A19" s="118" t="s">
        <v>70</v>
      </c>
      <c r="B19" s="101" t="s">
        <v>2</v>
      </c>
      <c r="C19" s="215">
        <f>D22+D23+E21+D20</f>
        <v>214.5</v>
      </c>
      <c r="D19" s="216"/>
      <c r="E19" s="217"/>
      <c r="F19" s="1"/>
      <c r="G19" s="1"/>
      <c r="H19" s="1"/>
      <c r="I19" s="1"/>
      <c r="J19" s="1"/>
      <c r="K19" s="1"/>
      <c r="L19" s="1"/>
    </row>
    <row r="20" spans="1:12" s="7" customFormat="1" ht="30" customHeight="1" thickBot="1" x14ac:dyDescent="0.35">
      <c r="A20" s="6" t="s">
        <v>171</v>
      </c>
      <c r="B20" s="37" t="s">
        <v>119</v>
      </c>
      <c r="C20" s="52"/>
      <c r="D20" s="53">
        <f>H20*H7+I20*I7+J20*J7+K20*K7</f>
        <v>66</v>
      </c>
      <c r="E20" s="54"/>
      <c r="F20" s="24"/>
      <c r="G20" s="2"/>
      <c r="H20" s="2">
        <v>0.5</v>
      </c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35">
      <c r="A21" s="6" t="s">
        <v>172</v>
      </c>
      <c r="B21" s="115" t="s">
        <v>5</v>
      </c>
      <c r="C21" s="113"/>
      <c r="D21" s="112"/>
      <c r="E21" s="114">
        <f>J21*J7+K21*K7+I21*I7</f>
        <v>49.5</v>
      </c>
      <c r="F21" s="2"/>
      <c r="G21" s="2"/>
      <c r="H21" s="4"/>
      <c r="I21" s="4">
        <v>0.5</v>
      </c>
      <c r="J21" s="4">
        <v>0.5</v>
      </c>
      <c r="K21" s="4">
        <v>0.5</v>
      </c>
      <c r="L21" s="4"/>
    </row>
    <row r="22" spans="1:12" s="7" customFormat="1" ht="30" customHeight="1" thickBot="1" x14ac:dyDescent="0.35">
      <c r="A22" s="6" t="s">
        <v>173</v>
      </c>
      <c r="B22" s="37" t="s">
        <v>3</v>
      </c>
      <c r="C22" s="52"/>
      <c r="D22" s="53">
        <f>L22*L7</f>
        <v>16.5</v>
      </c>
      <c r="E22" s="54"/>
      <c r="F22" s="24">
        <v>10</v>
      </c>
      <c r="G22" s="2"/>
      <c r="H22" s="2"/>
      <c r="I22" s="4"/>
      <c r="J22" s="4"/>
      <c r="K22" s="4"/>
      <c r="L22" s="4">
        <v>0.5</v>
      </c>
    </row>
    <row r="23" spans="1:12" s="7" customFormat="1" ht="30" customHeight="1" thickBot="1" x14ac:dyDescent="0.35">
      <c r="A23" s="6" t="s">
        <v>71</v>
      </c>
      <c r="B23" s="41" t="s">
        <v>19</v>
      </c>
      <c r="C23" s="55"/>
      <c r="D23" s="56">
        <f>H23*H7+I23*I7+J23*J7+K23*K7+L23*L7</f>
        <v>82.5</v>
      </c>
      <c r="E23" s="57"/>
      <c r="F23" s="2">
        <v>2</v>
      </c>
      <c r="G23" s="2"/>
      <c r="H23" s="2">
        <v>0.5</v>
      </c>
      <c r="I23" s="2">
        <v>0.5</v>
      </c>
      <c r="J23" s="2">
        <v>0.5</v>
      </c>
      <c r="K23" s="2">
        <v>0.5</v>
      </c>
      <c r="L23" s="2">
        <v>0.5</v>
      </c>
    </row>
    <row r="24" spans="1:12" s="7" customFormat="1" ht="30" customHeight="1" thickBot="1" x14ac:dyDescent="0.35">
      <c r="A24" s="260" t="s">
        <v>162</v>
      </c>
      <c r="B24" s="253"/>
      <c r="C24" s="208">
        <f>C17+C19</f>
        <v>1254</v>
      </c>
      <c r="D24" s="209"/>
      <c r="E24" s="210"/>
      <c r="F24" s="74"/>
      <c r="G24" s="74"/>
      <c r="H24" s="75">
        <f>H17+H22+H23+H21+H20</f>
        <v>6.5</v>
      </c>
      <c r="I24" s="75">
        <f t="shared" ref="I24:L24" si="0">I17+I22+I23+I21+I20</f>
        <v>7.5</v>
      </c>
      <c r="J24" s="75">
        <f t="shared" si="0"/>
        <v>7.5</v>
      </c>
      <c r="K24" s="75">
        <f t="shared" si="0"/>
        <v>7.5</v>
      </c>
      <c r="L24" s="75">
        <f t="shared" si="0"/>
        <v>9</v>
      </c>
    </row>
    <row r="25" spans="1:12" s="7" customFormat="1" ht="30.75" customHeight="1" thickBot="1" x14ac:dyDescent="0.35">
      <c r="A25" s="261" t="s">
        <v>167</v>
      </c>
      <c r="B25" s="262"/>
      <c r="C25" s="263"/>
      <c r="D25" s="264"/>
      <c r="E25" s="265"/>
      <c r="F25" s="157">
        <v>23</v>
      </c>
      <c r="G25" s="158">
        <v>6</v>
      </c>
      <c r="H25" s="159"/>
      <c r="I25" s="159"/>
      <c r="J25" s="159"/>
      <c r="K25" s="159"/>
      <c r="L25" s="160"/>
    </row>
    <row r="26" spans="1:12" s="7" customFormat="1" ht="30" customHeight="1" thickTop="1" thickBot="1" x14ac:dyDescent="0.35">
      <c r="A26" s="119" t="s">
        <v>73</v>
      </c>
      <c r="B26" s="100" t="s">
        <v>74</v>
      </c>
      <c r="C26" s="242">
        <f>C29+D31+E30+D28+E27+D32</f>
        <v>148</v>
      </c>
      <c r="D26" s="243"/>
      <c r="E26" s="244"/>
      <c r="F26" s="77"/>
      <c r="G26" s="77"/>
      <c r="H26" s="266" t="s">
        <v>91</v>
      </c>
      <c r="I26" s="267"/>
      <c r="J26" s="267"/>
      <c r="K26" s="267"/>
      <c r="L26" s="268"/>
    </row>
    <row r="27" spans="1:12" s="7" customFormat="1" ht="30" customHeight="1" thickBot="1" x14ac:dyDescent="0.35">
      <c r="A27" s="6" t="s">
        <v>75</v>
      </c>
      <c r="B27" s="72" t="s">
        <v>7</v>
      </c>
      <c r="C27" s="58"/>
      <c r="D27" s="51"/>
      <c r="E27" s="59">
        <f>H27+I27+J27+K27+L27</f>
        <v>58</v>
      </c>
      <c r="F27" s="5"/>
      <c r="G27" s="5"/>
      <c r="H27" s="4">
        <v>10</v>
      </c>
      <c r="I27" s="4">
        <v>10</v>
      </c>
      <c r="J27" s="4">
        <v>12</v>
      </c>
      <c r="K27" s="4">
        <v>12</v>
      </c>
      <c r="L27" s="4">
        <v>14</v>
      </c>
    </row>
    <row r="28" spans="1:12" s="7" customFormat="1" ht="30" customHeight="1" thickBot="1" x14ac:dyDescent="0.35">
      <c r="A28" s="6" t="s">
        <v>76</v>
      </c>
      <c r="B28" s="72" t="s">
        <v>95</v>
      </c>
      <c r="C28" s="95"/>
      <c r="D28" s="61">
        <f>I28+J28+K28+L28+H28</f>
        <v>44</v>
      </c>
      <c r="E28" s="62"/>
      <c r="F28" s="5"/>
      <c r="G28" s="5"/>
      <c r="H28" s="4">
        <v>4</v>
      </c>
      <c r="I28" s="4">
        <v>8</v>
      </c>
      <c r="J28" s="4">
        <v>10</v>
      </c>
      <c r="K28" s="4">
        <v>10</v>
      </c>
      <c r="L28" s="4">
        <v>12</v>
      </c>
    </row>
    <row r="29" spans="1:12" s="7" customFormat="1" ht="30" customHeight="1" thickBot="1" x14ac:dyDescent="0.35">
      <c r="A29" s="6" t="s">
        <v>77</v>
      </c>
      <c r="B29" s="72" t="s">
        <v>96</v>
      </c>
      <c r="C29" s="60">
        <f>H29+I29+J29+K29+L29</f>
        <v>2</v>
      </c>
      <c r="D29" s="61"/>
      <c r="E29" s="62"/>
      <c r="F29" s="5"/>
      <c r="G29" s="5"/>
      <c r="H29" s="4">
        <v>2</v>
      </c>
      <c r="I29" s="4"/>
      <c r="J29" s="4"/>
      <c r="K29" s="4"/>
      <c r="L29" s="4"/>
    </row>
    <row r="30" spans="1:12" s="7" customFormat="1" ht="30" customHeight="1" thickBot="1" x14ac:dyDescent="0.35">
      <c r="A30" s="6" t="s">
        <v>78</v>
      </c>
      <c r="B30" s="72" t="s">
        <v>5</v>
      </c>
      <c r="C30" s="60"/>
      <c r="D30" s="61"/>
      <c r="E30" s="62">
        <f>H30+I30+J30+K30+L30</f>
        <v>16</v>
      </c>
      <c r="F30" s="5"/>
      <c r="G30" s="5"/>
      <c r="H30" s="4"/>
      <c r="I30" s="4">
        <v>4</v>
      </c>
      <c r="J30" s="4">
        <v>4</v>
      </c>
      <c r="K30" s="4">
        <v>4</v>
      </c>
      <c r="L30" s="4">
        <v>4</v>
      </c>
    </row>
    <row r="31" spans="1:12" s="7" customFormat="1" ht="30" customHeight="1" thickBot="1" x14ac:dyDescent="0.35">
      <c r="A31" s="6" t="s">
        <v>79</v>
      </c>
      <c r="B31" s="73" t="s">
        <v>1</v>
      </c>
      <c r="C31" s="63"/>
      <c r="D31" s="96">
        <f>H31+I31+J31+K31+L31</f>
        <v>18</v>
      </c>
      <c r="E31" s="97"/>
      <c r="F31" s="5"/>
      <c r="G31" s="5"/>
      <c r="H31" s="4">
        <v>2</v>
      </c>
      <c r="I31" s="4">
        <v>2</v>
      </c>
      <c r="J31" s="4">
        <v>4</v>
      </c>
      <c r="K31" s="4">
        <v>4</v>
      </c>
      <c r="L31" s="4">
        <v>6</v>
      </c>
    </row>
    <row r="32" spans="1:12" s="7" customFormat="1" ht="30" customHeight="1" thickBot="1" x14ac:dyDescent="0.35">
      <c r="A32" s="6" t="s">
        <v>110</v>
      </c>
      <c r="B32" s="73" t="s">
        <v>98</v>
      </c>
      <c r="C32" s="63"/>
      <c r="D32" s="96">
        <f>H32+I32+J32+K32+L32</f>
        <v>10</v>
      </c>
      <c r="E32" s="97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</row>
    <row r="33" spans="1:12" s="7" customFormat="1" ht="30" customHeight="1" thickBot="1" x14ac:dyDescent="0.35">
      <c r="A33" s="245" t="s">
        <v>160</v>
      </c>
      <c r="B33" s="246"/>
      <c r="C33" s="90"/>
      <c r="D33" s="91"/>
      <c r="E33" s="92"/>
      <c r="F33" s="81"/>
      <c r="G33" s="81"/>
      <c r="H33" s="5">
        <f>SUM(H27:H32)</f>
        <v>18</v>
      </c>
      <c r="I33" s="5">
        <f>SUM(I27:I32)</f>
        <v>26</v>
      </c>
      <c r="J33" s="5">
        <f>SUM(J27:J32)</f>
        <v>32</v>
      </c>
      <c r="K33" s="5">
        <f>SUM(K27:K32)</f>
        <v>32</v>
      </c>
      <c r="L33" s="5">
        <f>SUM(L27:L32)</f>
        <v>40</v>
      </c>
    </row>
    <row r="34" spans="1:12" s="7" customFormat="1" ht="30" customHeight="1" thickBot="1" x14ac:dyDescent="0.35">
      <c r="A34" s="84"/>
      <c r="B34" s="85"/>
      <c r="C34" s="86"/>
      <c r="D34" s="87"/>
      <c r="E34" s="88"/>
      <c r="F34" s="17"/>
      <c r="G34" s="17"/>
      <c r="H34" s="19"/>
      <c r="I34" s="19"/>
      <c r="J34" s="19"/>
      <c r="K34" s="19"/>
      <c r="L34" s="19"/>
    </row>
    <row r="35" spans="1:12" s="7" customFormat="1" ht="30" customHeight="1" x14ac:dyDescent="0.3">
      <c r="A35" s="120" t="s">
        <v>80</v>
      </c>
      <c r="B35" s="80" t="s">
        <v>83</v>
      </c>
      <c r="C35" s="218" t="s">
        <v>94</v>
      </c>
      <c r="D35" s="219"/>
      <c r="E35" s="219"/>
      <c r="F35" s="219"/>
      <c r="G35" s="219"/>
      <c r="H35" s="219"/>
      <c r="I35" s="219"/>
      <c r="J35" s="219"/>
      <c r="K35" s="219"/>
      <c r="L35" s="219"/>
    </row>
    <row r="36" spans="1:12" s="7" customFormat="1" ht="30" customHeight="1" x14ac:dyDescent="0.3">
      <c r="A36" s="126" t="s">
        <v>81</v>
      </c>
      <c r="B36" s="78" t="s">
        <v>82</v>
      </c>
      <c r="C36" s="98">
        <f>+L36+K36+J36+I36+H36</f>
        <v>4</v>
      </c>
      <c r="D36" s="53"/>
      <c r="E36" s="78"/>
      <c r="F36" s="53"/>
      <c r="G36" s="53"/>
      <c r="H36" s="98">
        <v>1</v>
      </c>
      <c r="I36" s="98">
        <v>1</v>
      </c>
      <c r="J36" s="98">
        <v>1</v>
      </c>
      <c r="K36" s="98">
        <v>1</v>
      </c>
      <c r="L36" s="98"/>
    </row>
    <row r="37" spans="1:12" s="7" customFormat="1" ht="30" customHeight="1" x14ac:dyDescent="0.3">
      <c r="A37" s="126" t="s">
        <v>84</v>
      </c>
      <c r="B37" s="78" t="s">
        <v>85</v>
      </c>
      <c r="C37" s="53">
        <f>C38+C39+C40</f>
        <v>2</v>
      </c>
      <c r="D37" s="53"/>
      <c r="E37" s="78"/>
      <c r="F37" s="53"/>
      <c r="G37" s="53"/>
      <c r="H37" s="98"/>
      <c r="I37" s="98"/>
      <c r="J37" s="98"/>
      <c r="K37" s="98"/>
      <c r="L37" s="98">
        <v>2</v>
      </c>
    </row>
    <row r="38" spans="1:12" s="7" customFormat="1" ht="30" customHeight="1" x14ac:dyDescent="0.3">
      <c r="A38" s="126" t="s">
        <v>86</v>
      </c>
      <c r="B38" s="78" t="s">
        <v>89</v>
      </c>
      <c r="C38" s="53">
        <v>1</v>
      </c>
      <c r="D38" s="53"/>
      <c r="E38" s="78"/>
      <c r="F38" s="53"/>
      <c r="G38" s="53"/>
      <c r="H38" s="61"/>
      <c r="I38" s="61"/>
      <c r="J38" s="61"/>
      <c r="K38" s="61"/>
      <c r="L38" s="61"/>
    </row>
    <row r="39" spans="1:12" s="7" customFormat="1" ht="30" customHeight="1" x14ac:dyDescent="0.3">
      <c r="A39" s="126" t="s">
        <v>87</v>
      </c>
      <c r="B39" s="78" t="s">
        <v>1</v>
      </c>
      <c r="C39" s="53">
        <v>0.5</v>
      </c>
      <c r="D39" s="53"/>
      <c r="E39" s="78"/>
      <c r="F39" s="53"/>
      <c r="G39" s="53"/>
      <c r="H39" s="61"/>
      <c r="I39" s="61"/>
      <c r="J39" s="61"/>
      <c r="K39" s="61"/>
      <c r="L39" s="61"/>
    </row>
    <row r="40" spans="1:12" s="7" customFormat="1" ht="30" customHeight="1" thickBot="1" x14ac:dyDescent="0.35">
      <c r="A40" s="127" t="s">
        <v>88</v>
      </c>
      <c r="B40" s="103" t="s">
        <v>41</v>
      </c>
      <c r="C40" s="104">
        <v>0.5</v>
      </c>
      <c r="D40" s="104"/>
      <c r="E40" s="103"/>
      <c r="F40" s="104"/>
      <c r="G40" s="104"/>
      <c r="H40" s="94"/>
      <c r="I40" s="94"/>
      <c r="J40" s="94"/>
      <c r="K40" s="94"/>
      <c r="L40" s="94"/>
    </row>
    <row r="41" spans="1:12" ht="40.15" customHeight="1" thickBot="1" x14ac:dyDescent="0.3">
      <c r="A41" s="221" t="s">
        <v>93</v>
      </c>
      <c r="B41" s="222"/>
      <c r="C41" s="106">
        <v>5</v>
      </c>
      <c r="D41" s="107"/>
      <c r="E41" s="108"/>
      <c r="F41" s="107"/>
      <c r="G41" s="107"/>
      <c r="H41" s="109"/>
      <c r="I41" s="109"/>
      <c r="J41" s="109"/>
      <c r="K41" s="109"/>
      <c r="L41" s="109"/>
    </row>
    <row r="42" spans="1:12" ht="18.75" x14ac:dyDescent="0.25">
      <c r="A42" s="20"/>
      <c r="B42" s="21"/>
      <c r="C42" s="17"/>
      <c r="D42" s="18"/>
      <c r="E42" s="19"/>
      <c r="F42" s="17"/>
      <c r="G42" s="18"/>
      <c r="H42" s="19"/>
      <c r="I42" s="19"/>
      <c r="J42" s="19"/>
      <c r="K42" s="19"/>
      <c r="L42" s="19"/>
    </row>
    <row r="43" spans="1:12" ht="40.15" customHeight="1" x14ac:dyDescent="0.25">
      <c r="A43" s="190"/>
      <c r="B43" s="190"/>
      <c r="C43" s="17"/>
      <c r="D43" s="18"/>
      <c r="E43" s="21"/>
      <c r="F43" s="17"/>
      <c r="G43" s="18"/>
      <c r="H43" s="21"/>
      <c r="I43" s="17"/>
      <c r="J43" s="17"/>
      <c r="K43" s="17"/>
      <c r="L43" s="17"/>
    </row>
    <row r="44" spans="1:12" ht="40.15" customHeight="1" x14ac:dyDescent="0.25">
      <c r="A44" s="20"/>
      <c r="B44" s="21"/>
      <c r="C44" s="17"/>
      <c r="D44" s="18"/>
      <c r="E44" s="19"/>
      <c r="F44" s="17"/>
      <c r="G44" s="18"/>
      <c r="H44" s="19"/>
      <c r="I44" s="19"/>
      <c r="J44" s="19"/>
      <c r="K44" s="19"/>
      <c r="L44" s="19"/>
    </row>
    <row r="45" spans="1:12" ht="18.75" x14ac:dyDescent="0.25">
      <c r="A45" s="17"/>
      <c r="B45" s="22"/>
      <c r="C45" s="23"/>
      <c r="D45" s="18"/>
      <c r="E45" s="23"/>
      <c r="F45" s="23"/>
      <c r="G45" s="18"/>
      <c r="H45" s="23"/>
      <c r="I45" s="23"/>
      <c r="J45" s="23"/>
      <c r="K45" s="23"/>
      <c r="L45" s="23"/>
    </row>
  </sheetData>
  <mergeCells count="31">
    <mergeCell ref="H26:L26"/>
    <mergeCell ref="A33:B33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8:L8"/>
    <mergeCell ref="C9:E9"/>
    <mergeCell ref="C14:E14"/>
    <mergeCell ref="A17:B17"/>
    <mergeCell ref="C17:E17"/>
    <mergeCell ref="C19:E19"/>
    <mergeCell ref="A24:B24"/>
    <mergeCell ref="C24:E24"/>
    <mergeCell ref="C26:E26"/>
    <mergeCell ref="C8:E8"/>
    <mergeCell ref="A18:B18"/>
    <mergeCell ref="C18:E18"/>
    <mergeCell ref="A25:B25"/>
    <mergeCell ref="C25:E25"/>
  </mergeCells>
  <pageMargins left="0.31496062992125984" right="0.31496062992125984" top="0.35433070866141736" bottom="0.55118110236220474" header="0.11811023622047245" footer="0.31496062992125984"/>
  <pageSetup paperSize="9" scale="66" orientation="landscape" r:id="rId1"/>
  <rowBreaks count="1" manualBreakCount="1">
    <brk id="25" max="11" man="1"/>
  </rowBreaks>
  <ignoredErrors>
    <ignoredError sqref="C8 C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topLeftCell="A18" zoomScale="86" zoomScaleNormal="56" zoomScaleSheetLayoutView="86" workbookViewId="0">
      <selection activeCell="D21" sqref="D21"/>
    </sheetView>
  </sheetViews>
  <sheetFormatPr defaultRowHeight="15" x14ac:dyDescent="0.25"/>
  <cols>
    <col min="1" max="1" width="19.5703125" customWidth="1"/>
    <col min="2" max="2" width="60.5703125" customWidth="1"/>
    <col min="3" max="3" width="7" customWidth="1"/>
    <col min="4" max="5" width="7.140625" customWidth="1"/>
    <col min="6" max="6" width="16.28515625" customWidth="1"/>
    <col min="7" max="7" width="13.42578125" customWidth="1"/>
    <col min="8" max="15" width="7" customWidth="1"/>
  </cols>
  <sheetData>
    <row r="1" spans="1:15" s="29" customFormat="1" ht="27" customHeight="1" x14ac:dyDescent="0.3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8"/>
      <c r="O1" s="28"/>
    </row>
    <row r="2" spans="1:15" ht="27.6" customHeight="1" thickBot="1" x14ac:dyDescent="0.3">
      <c r="A2" s="189" t="s">
        <v>151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  <c r="M3" s="196"/>
      <c r="N3" s="196"/>
      <c r="O3" s="196"/>
    </row>
    <row r="4" spans="1:15" ht="73.150000000000006" customHeight="1" thickBot="1" x14ac:dyDescent="0.3">
      <c r="A4" s="192"/>
      <c r="B4" s="194"/>
      <c r="C4" s="42" t="s">
        <v>118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2" t="s">
        <v>90</v>
      </c>
    </row>
    <row r="5" spans="1:15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8">
        <v>15</v>
      </c>
    </row>
    <row r="6" spans="1:15" ht="19.149999999999999" customHeight="1" thickBot="1" x14ac:dyDescent="0.3">
      <c r="A6" s="206"/>
      <c r="B6" s="256" t="s">
        <v>43</v>
      </c>
      <c r="C6" s="208">
        <f>C8+C20</f>
        <v>2038.5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  <c r="M6" s="203"/>
      <c r="N6" s="203"/>
      <c r="O6" s="203"/>
    </row>
    <row r="7" spans="1:15" ht="19.149999999999999" customHeight="1" thickBot="1" x14ac:dyDescent="0.3">
      <c r="A7" s="207"/>
      <c r="B7" s="257"/>
      <c r="C7" s="211"/>
      <c r="D7" s="212"/>
      <c r="E7" s="213"/>
      <c r="F7" s="214"/>
      <c r="G7" s="214"/>
      <c r="H7" s="44">
        <v>32</v>
      </c>
      <c r="I7" s="44">
        <v>33</v>
      </c>
      <c r="J7" s="44">
        <v>33</v>
      </c>
      <c r="K7" s="44">
        <v>33</v>
      </c>
      <c r="L7" s="44">
        <v>33</v>
      </c>
      <c r="M7" s="44">
        <v>33</v>
      </c>
      <c r="N7" s="44">
        <v>33</v>
      </c>
      <c r="O7" s="45">
        <v>33</v>
      </c>
    </row>
    <row r="8" spans="1:15" ht="30" customHeight="1" thickBot="1" x14ac:dyDescent="0.3">
      <c r="A8" s="3"/>
      <c r="B8" s="102" t="s">
        <v>44</v>
      </c>
      <c r="C8" s="215">
        <f>C18+C27</f>
        <v>1775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  <c r="M8" s="201"/>
      <c r="N8" s="201"/>
      <c r="O8" s="201"/>
    </row>
    <row r="9" spans="1:15" ht="30" customHeight="1" thickBot="1" x14ac:dyDescent="0.3">
      <c r="A9" s="116" t="s">
        <v>45</v>
      </c>
      <c r="B9" s="116" t="s">
        <v>12</v>
      </c>
      <c r="C9" s="215">
        <f>C13+D11+E10+E12</f>
        <v>921</v>
      </c>
      <c r="D9" s="216"/>
      <c r="E9" s="21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35">
      <c r="A10" s="6" t="s">
        <v>61</v>
      </c>
      <c r="B10" s="115" t="s">
        <v>7</v>
      </c>
      <c r="C10" s="66"/>
      <c r="D10" s="67"/>
      <c r="E10" s="59">
        <f>H10*H7+I10*I7+J10*J7+K10*K7+L10*L7+M10*M7+N10*N7+O10*O7</f>
        <v>559</v>
      </c>
      <c r="F10" s="149" t="s">
        <v>130</v>
      </c>
      <c r="G10" s="149" t="s">
        <v>17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3</v>
      </c>
    </row>
    <row r="11" spans="1:15" s="7" customFormat="1" ht="30" customHeight="1" thickBot="1" x14ac:dyDescent="0.35">
      <c r="A11" s="6" t="s">
        <v>62</v>
      </c>
      <c r="B11" s="115" t="s">
        <v>19</v>
      </c>
      <c r="C11" s="68"/>
      <c r="D11" s="69">
        <f>K11*K7+L11*L7+M11*M7+N11*N7+O11*O7</f>
        <v>165</v>
      </c>
      <c r="E11" s="62"/>
      <c r="F11" s="149">
        <v>10.119999999999999</v>
      </c>
      <c r="G11" s="149" t="s">
        <v>159</v>
      </c>
      <c r="H11" s="26"/>
      <c r="I11" s="26"/>
      <c r="J11" s="26"/>
      <c r="K11" s="26">
        <v>1</v>
      </c>
      <c r="L11" s="26">
        <v>1</v>
      </c>
      <c r="M11" s="26">
        <v>1</v>
      </c>
      <c r="N11" s="26">
        <v>1</v>
      </c>
      <c r="O11" s="26">
        <v>1</v>
      </c>
    </row>
    <row r="12" spans="1:15" s="7" customFormat="1" ht="30" customHeight="1" thickBot="1" x14ac:dyDescent="0.35">
      <c r="A12" s="6" t="s">
        <v>63</v>
      </c>
      <c r="B12" s="115" t="s">
        <v>5</v>
      </c>
      <c r="C12" s="68"/>
      <c r="D12" s="69"/>
      <c r="E12" s="62">
        <f>N12*N7+M12*M7+L12*L7+K12*K7+O12*O7</f>
        <v>99</v>
      </c>
      <c r="F12" s="149" t="s">
        <v>140</v>
      </c>
      <c r="G12" s="149"/>
      <c r="H12" s="26"/>
      <c r="I12" s="26"/>
      <c r="J12" s="26"/>
      <c r="K12" s="26">
        <v>0.5</v>
      </c>
      <c r="L12" s="26">
        <v>0.5</v>
      </c>
      <c r="M12" s="26">
        <v>0.5</v>
      </c>
      <c r="N12" s="26">
        <v>0.5</v>
      </c>
      <c r="O12" s="26">
        <v>1</v>
      </c>
    </row>
    <row r="13" spans="1:15" s="7" customFormat="1" ht="30" customHeight="1" thickBot="1" x14ac:dyDescent="0.35">
      <c r="A13" s="6" t="s">
        <v>64</v>
      </c>
      <c r="B13" s="121" t="s">
        <v>15</v>
      </c>
      <c r="C13" s="70">
        <f>H13*H7+I13*I7+J13*J7+K13*K7+L13*L7+M13*M7+N13*N7+O13*O7</f>
        <v>98</v>
      </c>
      <c r="D13" s="71"/>
      <c r="E13" s="65"/>
      <c r="F13" s="149" t="s">
        <v>157</v>
      </c>
      <c r="G13" s="149"/>
      <c r="H13" s="26">
        <v>1</v>
      </c>
      <c r="I13" s="26">
        <v>1</v>
      </c>
      <c r="J13" s="26">
        <v>1</v>
      </c>
      <c r="K13" s="26"/>
      <c r="L13" s="26"/>
      <c r="M13" s="26"/>
      <c r="N13" s="26"/>
      <c r="O13" s="26"/>
    </row>
    <row r="14" spans="1:15" ht="30" customHeight="1" thickBot="1" x14ac:dyDescent="0.3">
      <c r="A14" s="116" t="s">
        <v>65</v>
      </c>
      <c r="B14" s="116" t="s">
        <v>0</v>
      </c>
      <c r="C14" s="225">
        <f>D15+D16+D17</f>
        <v>658</v>
      </c>
      <c r="D14" s="226"/>
      <c r="E14" s="22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35">
      <c r="A15" s="6" t="s">
        <v>66</v>
      </c>
      <c r="B15" s="115" t="s">
        <v>1</v>
      </c>
      <c r="C15" s="58"/>
      <c r="D15" s="51">
        <f>H15*H7+I15*I7+J15*J7+K15*K7+L15*L7+M15*M7+N15*N7+O15*O7</f>
        <v>378.5</v>
      </c>
      <c r="E15" s="59"/>
      <c r="F15" s="39" t="s">
        <v>158</v>
      </c>
      <c r="G15" s="40">
        <v>12</v>
      </c>
      <c r="H15" s="26">
        <v>1</v>
      </c>
      <c r="I15" s="26">
        <v>1.5</v>
      </c>
      <c r="J15" s="26">
        <v>1.5</v>
      </c>
      <c r="K15" s="26">
        <v>1.5</v>
      </c>
      <c r="L15" s="26">
        <v>1.5</v>
      </c>
      <c r="M15" s="26">
        <v>1.5</v>
      </c>
      <c r="N15" s="26">
        <v>1.5</v>
      </c>
      <c r="O15" s="26">
        <v>1.5</v>
      </c>
    </row>
    <row r="16" spans="1:15" s="7" customFormat="1" ht="30" customHeight="1" thickBot="1" x14ac:dyDescent="0.35">
      <c r="A16" s="6" t="s">
        <v>67</v>
      </c>
      <c r="B16" s="115" t="s">
        <v>18</v>
      </c>
      <c r="C16" s="60"/>
      <c r="D16" s="61">
        <f>H16*H7+I16*I7+J16*J7</f>
        <v>98</v>
      </c>
      <c r="E16" s="62"/>
      <c r="F16" s="40">
        <v>6</v>
      </c>
      <c r="G16" s="40"/>
      <c r="H16" s="26">
        <v>1</v>
      </c>
      <c r="I16" s="26">
        <v>1</v>
      </c>
      <c r="J16" s="26">
        <v>1</v>
      </c>
      <c r="K16" s="26"/>
      <c r="L16" s="26"/>
      <c r="M16" s="26"/>
      <c r="N16" s="26"/>
      <c r="O16" s="26"/>
    </row>
    <row r="17" spans="1:15" s="7" customFormat="1" ht="30" customHeight="1" thickBot="1" x14ac:dyDescent="0.35">
      <c r="A17" s="6" t="s">
        <v>68</v>
      </c>
      <c r="B17" s="41" t="s">
        <v>41</v>
      </c>
      <c r="C17" s="63"/>
      <c r="D17" s="64">
        <f>K17*K7+L17*L7+M17*M7+N17*N7+O17*O7</f>
        <v>181.5</v>
      </c>
      <c r="E17" s="65"/>
      <c r="F17" s="39" t="s">
        <v>141</v>
      </c>
      <c r="G17" s="40">
        <v>14</v>
      </c>
      <c r="H17" s="26"/>
      <c r="I17" s="26"/>
      <c r="J17" s="26"/>
      <c r="K17" s="26">
        <v>1</v>
      </c>
      <c r="L17" s="26">
        <v>1</v>
      </c>
      <c r="M17" s="26">
        <v>1</v>
      </c>
      <c r="N17" s="26">
        <v>1</v>
      </c>
      <c r="O17" s="26">
        <v>1.5</v>
      </c>
    </row>
    <row r="18" spans="1:15" s="7" customFormat="1" ht="30" customHeight="1" thickBot="1" x14ac:dyDescent="0.35">
      <c r="A18" s="258" t="s">
        <v>164</v>
      </c>
      <c r="B18" s="259"/>
      <c r="C18" s="225">
        <f>C14+C9</f>
        <v>1579</v>
      </c>
      <c r="D18" s="254"/>
      <c r="E18" s="255"/>
      <c r="F18" s="39"/>
      <c r="G18" s="40"/>
      <c r="H18" s="50">
        <f>SUM(H10:H17)</f>
        <v>5</v>
      </c>
      <c r="I18" s="50">
        <f t="shared" ref="I18:O18" si="0">SUM(I10:I17)</f>
        <v>5.5</v>
      </c>
      <c r="J18" s="50">
        <f t="shared" si="0"/>
        <v>5.5</v>
      </c>
      <c r="K18" s="50">
        <f t="shared" si="0"/>
        <v>6</v>
      </c>
      <c r="L18" s="50">
        <f t="shared" si="0"/>
        <v>6</v>
      </c>
      <c r="M18" s="50">
        <f t="shared" si="0"/>
        <v>6</v>
      </c>
      <c r="N18" s="50">
        <f t="shared" si="0"/>
        <v>6</v>
      </c>
      <c r="O18" s="50">
        <f t="shared" si="0"/>
        <v>8</v>
      </c>
    </row>
    <row r="19" spans="1:15" s="7" customFormat="1" ht="34.5" customHeight="1" thickBot="1" x14ac:dyDescent="0.35">
      <c r="A19" s="252" t="s">
        <v>163</v>
      </c>
      <c r="B19" s="253"/>
      <c r="C19" s="225"/>
      <c r="D19" s="254"/>
      <c r="E19" s="255"/>
      <c r="F19" s="145">
        <v>31</v>
      </c>
      <c r="G19" s="146">
        <v>10</v>
      </c>
      <c r="H19" s="50"/>
      <c r="I19" s="50"/>
      <c r="J19" s="50"/>
      <c r="K19" s="50"/>
      <c r="L19" s="50"/>
      <c r="M19" s="50"/>
      <c r="N19" s="50"/>
      <c r="O19" s="50"/>
    </row>
    <row r="20" spans="1:15" ht="30" customHeight="1" thickBot="1" x14ac:dyDescent="0.3">
      <c r="A20" s="139" t="s">
        <v>70</v>
      </c>
      <c r="B20" s="101" t="s">
        <v>2</v>
      </c>
      <c r="C20" s="215">
        <f>D23+D24+E22+D21</f>
        <v>263.5</v>
      </c>
      <c r="D20" s="228"/>
      <c r="E20" s="229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35">
      <c r="A21" s="6" t="s">
        <v>171</v>
      </c>
      <c r="B21" s="37" t="s">
        <v>119</v>
      </c>
      <c r="C21" s="52"/>
      <c r="D21" s="53">
        <f>I21*I7+J21*J7+K21*K7+L21*L7+M21*M7+N21*N7</f>
        <v>99</v>
      </c>
      <c r="E21" s="54"/>
      <c r="F21" s="24"/>
      <c r="G21" s="2"/>
      <c r="H21" s="2"/>
      <c r="I21" s="4">
        <v>0.5</v>
      </c>
      <c r="J21" s="4">
        <v>0.5</v>
      </c>
      <c r="K21" s="4">
        <v>0.5</v>
      </c>
      <c r="L21" s="4">
        <v>0.5</v>
      </c>
      <c r="M21" s="4">
        <v>0.5</v>
      </c>
      <c r="N21" s="4">
        <v>0.5</v>
      </c>
      <c r="O21" s="4"/>
    </row>
    <row r="22" spans="1:15" s="7" customFormat="1" ht="30" customHeight="1" thickBot="1" x14ac:dyDescent="0.35">
      <c r="A22" s="6" t="s">
        <v>172</v>
      </c>
      <c r="B22" s="115" t="s">
        <v>5</v>
      </c>
      <c r="C22" s="113"/>
      <c r="D22" s="112"/>
      <c r="E22" s="114">
        <f>H22*H7+I22*I7+J22*J7+K22*K7+L22*L7+M22*M7+N22*N7+O22*O7</f>
        <v>66</v>
      </c>
      <c r="F22" s="2"/>
      <c r="G22" s="2"/>
      <c r="H22" s="4"/>
      <c r="I22" s="4"/>
      <c r="J22" s="4"/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35">
      <c r="A23" s="6" t="s">
        <v>173</v>
      </c>
      <c r="B23" s="37" t="s">
        <v>3</v>
      </c>
      <c r="C23" s="52"/>
      <c r="D23" s="53">
        <f>O23*O7</f>
        <v>16.5</v>
      </c>
      <c r="E23" s="54"/>
      <c r="F23" s="24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35">
      <c r="A24" s="6" t="s">
        <v>71</v>
      </c>
      <c r="B24" s="41" t="s">
        <v>19</v>
      </c>
      <c r="C24" s="55"/>
      <c r="D24" s="56">
        <f>I24*I7+J24*J7+H24*H7</f>
        <v>82</v>
      </c>
      <c r="E24" s="57"/>
      <c r="F24" s="2" t="s">
        <v>139</v>
      </c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35">
      <c r="A25" s="250" t="s">
        <v>162</v>
      </c>
      <c r="B25" s="251"/>
      <c r="C25" s="208">
        <f>C18+C20</f>
        <v>1842.5</v>
      </c>
      <c r="D25" s="209"/>
      <c r="E25" s="210"/>
      <c r="F25" s="74"/>
      <c r="G25" s="74"/>
      <c r="H25" s="75">
        <f>H18+H23+H24+H22+H21</f>
        <v>5.5</v>
      </c>
      <c r="I25" s="75">
        <f t="shared" ref="I25:O25" si="1">I18+I23+I24+I22+I21</f>
        <v>7</v>
      </c>
      <c r="J25" s="75">
        <f t="shared" si="1"/>
        <v>7</v>
      </c>
      <c r="K25" s="75">
        <f t="shared" si="1"/>
        <v>7</v>
      </c>
      <c r="L25" s="75">
        <f t="shared" si="1"/>
        <v>7</v>
      </c>
      <c r="M25" s="75">
        <f t="shared" si="1"/>
        <v>7</v>
      </c>
      <c r="N25" s="75">
        <f t="shared" si="1"/>
        <v>7</v>
      </c>
      <c r="O25" s="75">
        <f t="shared" si="1"/>
        <v>8.5</v>
      </c>
    </row>
    <row r="26" spans="1:15" s="7" customFormat="1" ht="34.9" customHeight="1" thickBot="1" x14ac:dyDescent="0.35">
      <c r="A26" s="273" t="s">
        <v>167</v>
      </c>
      <c r="B26" s="273"/>
      <c r="C26" s="274"/>
      <c r="D26" s="274"/>
      <c r="E26" s="274"/>
      <c r="F26" s="162">
        <v>36</v>
      </c>
      <c r="G26" s="163">
        <v>10</v>
      </c>
      <c r="H26" s="164"/>
      <c r="I26" s="164"/>
      <c r="J26" s="164"/>
      <c r="K26" s="164"/>
      <c r="L26" s="164"/>
      <c r="M26" s="164"/>
      <c r="N26" s="164"/>
      <c r="O26" s="164"/>
    </row>
    <row r="27" spans="1:15" s="7" customFormat="1" ht="29.45" customHeight="1" thickBot="1" x14ac:dyDescent="0.35">
      <c r="A27" s="101" t="s">
        <v>73</v>
      </c>
      <c r="B27" s="140" t="s">
        <v>74</v>
      </c>
      <c r="C27" s="269">
        <f>C30+D32+E31+D29+E28+D33</f>
        <v>196</v>
      </c>
      <c r="D27" s="270"/>
      <c r="E27" s="271"/>
      <c r="F27" s="161"/>
      <c r="G27" s="161"/>
      <c r="H27" s="200" t="s">
        <v>91</v>
      </c>
      <c r="I27" s="201"/>
      <c r="J27" s="201"/>
      <c r="K27" s="201"/>
      <c r="L27" s="201"/>
      <c r="M27" s="201"/>
      <c r="N27" s="201"/>
      <c r="O27" s="272"/>
    </row>
    <row r="28" spans="1:15" s="7" customFormat="1" ht="30" customHeight="1" thickBot="1" x14ac:dyDescent="0.35">
      <c r="A28" s="6" t="s">
        <v>75</v>
      </c>
      <c r="B28" s="72" t="s">
        <v>7</v>
      </c>
      <c r="C28" s="58"/>
      <c r="D28" s="51"/>
      <c r="E28" s="59">
        <f>H28+I28+J28+K28+L28+M28+N28+O28</f>
        <v>78</v>
      </c>
      <c r="F28" s="5"/>
      <c r="G28" s="5"/>
      <c r="H28" s="4">
        <v>6</v>
      </c>
      <c r="I28" s="4">
        <v>8</v>
      </c>
      <c r="J28" s="4">
        <v>8</v>
      </c>
      <c r="K28" s="4">
        <v>10</v>
      </c>
      <c r="L28" s="4">
        <v>10</v>
      </c>
      <c r="M28" s="4">
        <v>10</v>
      </c>
      <c r="N28" s="4">
        <v>12</v>
      </c>
      <c r="O28" s="4">
        <v>14</v>
      </c>
    </row>
    <row r="29" spans="1:15" s="7" customFormat="1" ht="30" customHeight="1" thickBot="1" x14ac:dyDescent="0.35">
      <c r="A29" s="6" t="s">
        <v>76</v>
      </c>
      <c r="B29" s="72" t="s">
        <v>95</v>
      </c>
      <c r="C29" s="95"/>
      <c r="D29" s="61">
        <f>I29+J29+K29+L29+M29+N29+O29+P29+H29</f>
        <v>60</v>
      </c>
      <c r="E29" s="62"/>
      <c r="F29" s="5"/>
      <c r="G29" s="5"/>
      <c r="H29" s="4">
        <v>2</v>
      </c>
      <c r="I29" s="4">
        <v>6</v>
      </c>
      <c r="J29" s="4">
        <v>6</v>
      </c>
      <c r="K29" s="4">
        <v>8</v>
      </c>
      <c r="L29" s="4">
        <v>8</v>
      </c>
      <c r="M29" s="4">
        <v>8</v>
      </c>
      <c r="N29" s="4">
        <v>10</v>
      </c>
      <c r="O29" s="4">
        <v>12</v>
      </c>
    </row>
    <row r="30" spans="1:15" s="7" customFormat="1" ht="30" customHeight="1" thickBot="1" x14ac:dyDescent="0.35">
      <c r="A30" s="6" t="s">
        <v>77</v>
      </c>
      <c r="B30" s="72" t="s">
        <v>96</v>
      </c>
      <c r="C30" s="60">
        <f>H30+I30+J30+K30+L30+M30+N30+O30</f>
        <v>6</v>
      </c>
      <c r="D30" s="61"/>
      <c r="E30" s="62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35">
      <c r="A31" s="6" t="s">
        <v>78</v>
      </c>
      <c r="B31" s="72" t="s">
        <v>5</v>
      </c>
      <c r="C31" s="60"/>
      <c r="D31" s="61"/>
      <c r="E31" s="62">
        <f>H31+I31+J31+K31+L31+M31+N31+O31</f>
        <v>20</v>
      </c>
      <c r="F31" s="5"/>
      <c r="G31" s="5"/>
      <c r="H31" s="4"/>
      <c r="I31" s="4"/>
      <c r="J31" s="4"/>
      <c r="K31" s="4">
        <v>4</v>
      </c>
      <c r="L31" s="4">
        <v>4</v>
      </c>
      <c r="M31" s="4">
        <v>4</v>
      </c>
      <c r="N31" s="4">
        <v>4</v>
      </c>
      <c r="O31" s="4">
        <v>4</v>
      </c>
    </row>
    <row r="32" spans="1:15" s="7" customFormat="1" ht="30" customHeight="1" thickBot="1" x14ac:dyDescent="0.35">
      <c r="A32" s="6" t="s">
        <v>79</v>
      </c>
      <c r="B32" s="73" t="s">
        <v>1</v>
      </c>
      <c r="C32" s="63"/>
      <c r="D32" s="96">
        <f>H32+I32+J32+K32+L32+M32+N32+O32</f>
        <v>22</v>
      </c>
      <c r="E32" s="97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35">
      <c r="A33" s="6" t="s">
        <v>110</v>
      </c>
      <c r="B33" s="73" t="s">
        <v>98</v>
      </c>
      <c r="C33" s="63"/>
      <c r="D33" s="96">
        <f>H33+I33+J33+K33+L33+M33+N33+O33</f>
        <v>10</v>
      </c>
      <c r="E33" s="97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93" customFormat="1" ht="30" customHeight="1" thickBot="1" x14ac:dyDescent="0.35">
      <c r="A34" s="245" t="s">
        <v>160</v>
      </c>
      <c r="B34" s="246"/>
      <c r="C34" s="90"/>
      <c r="D34" s="91"/>
      <c r="E34" s="92"/>
      <c r="F34" s="81"/>
      <c r="G34" s="81"/>
      <c r="H34" s="5">
        <f>SUM(H28:H33)</f>
        <v>10</v>
      </c>
      <c r="I34" s="5">
        <f t="shared" ref="I34:K34" si="2">SUM(I28:I33)</f>
        <v>18</v>
      </c>
      <c r="J34" s="5">
        <f t="shared" si="2"/>
        <v>18</v>
      </c>
      <c r="K34" s="5">
        <f t="shared" si="2"/>
        <v>24</v>
      </c>
      <c r="L34" s="5">
        <f>SUM(L28:L33)</f>
        <v>28</v>
      </c>
      <c r="M34" s="5">
        <f>SUM(M28:M33)</f>
        <v>28</v>
      </c>
      <c r="N34" s="5">
        <f>SUM(N28:N33)</f>
        <v>32</v>
      </c>
      <c r="O34" s="5">
        <f>SUM(O28:O33)</f>
        <v>38</v>
      </c>
    </row>
    <row r="35" spans="1:15" s="7" customFormat="1" ht="30" customHeight="1" thickBot="1" x14ac:dyDescent="0.35">
      <c r="A35" s="84"/>
      <c r="B35" s="85"/>
      <c r="C35" s="86"/>
      <c r="D35" s="87"/>
      <c r="E35" s="88"/>
      <c r="F35" s="17"/>
      <c r="G35" s="17"/>
      <c r="H35" s="19"/>
      <c r="I35" s="19"/>
      <c r="J35" s="19"/>
      <c r="K35" s="19"/>
      <c r="L35" s="19"/>
      <c r="M35" s="19"/>
      <c r="N35" s="19"/>
      <c r="O35" s="89"/>
    </row>
    <row r="36" spans="1:15" s="7" customFormat="1" ht="30" customHeight="1" x14ac:dyDescent="0.3">
      <c r="A36" s="120" t="s">
        <v>80</v>
      </c>
      <c r="B36" s="80" t="s">
        <v>83</v>
      </c>
      <c r="C36" s="218" t="s">
        <v>94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</row>
    <row r="37" spans="1:15" s="7" customFormat="1" ht="30" customHeight="1" x14ac:dyDescent="0.3">
      <c r="A37" s="126" t="s">
        <v>81</v>
      </c>
      <c r="B37" s="78" t="s">
        <v>82</v>
      </c>
      <c r="C37" s="98">
        <f>N37+M37+L37+K37+J37+I37+H37</f>
        <v>7</v>
      </c>
      <c r="D37" s="53"/>
      <c r="E37" s="78"/>
      <c r="F37" s="53"/>
      <c r="G37" s="53"/>
      <c r="H37" s="98">
        <v>1</v>
      </c>
      <c r="I37" s="98">
        <v>1</v>
      </c>
      <c r="J37" s="98">
        <v>1</v>
      </c>
      <c r="K37" s="98">
        <v>1</v>
      </c>
      <c r="L37" s="98">
        <v>1</v>
      </c>
      <c r="M37" s="98">
        <v>1</v>
      </c>
      <c r="N37" s="98">
        <v>1</v>
      </c>
      <c r="O37" s="99"/>
    </row>
    <row r="38" spans="1:15" s="7" customFormat="1" ht="30" customHeight="1" x14ac:dyDescent="0.3">
      <c r="A38" s="126" t="s">
        <v>84</v>
      </c>
      <c r="B38" s="78" t="s">
        <v>85</v>
      </c>
      <c r="C38" s="53">
        <f>C39+C40+C41</f>
        <v>2</v>
      </c>
      <c r="D38" s="53"/>
      <c r="E38" s="78"/>
      <c r="F38" s="53"/>
      <c r="G38" s="53"/>
      <c r="H38" s="98"/>
      <c r="I38" s="98"/>
      <c r="J38" s="98"/>
      <c r="K38" s="98"/>
      <c r="L38" s="98"/>
      <c r="M38" s="98"/>
      <c r="N38" s="98"/>
      <c r="O38" s="99">
        <v>2</v>
      </c>
    </row>
    <row r="39" spans="1:15" s="7" customFormat="1" ht="30" customHeight="1" x14ac:dyDescent="0.3">
      <c r="A39" s="126" t="s">
        <v>86</v>
      </c>
      <c r="B39" s="78" t="s">
        <v>89</v>
      </c>
      <c r="C39" s="53">
        <v>1</v>
      </c>
      <c r="D39" s="53"/>
      <c r="E39" s="78"/>
      <c r="F39" s="53"/>
      <c r="G39" s="53"/>
      <c r="H39" s="61"/>
      <c r="I39" s="61"/>
      <c r="J39" s="61"/>
      <c r="K39" s="61"/>
      <c r="L39" s="61"/>
      <c r="M39" s="61"/>
      <c r="N39" s="61"/>
      <c r="O39" s="62"/>
    </row>
    <row r="40" spans="1:15" s="7" customFormat="1" ht="30" customHeight="1" x14ac:dyDescent="0.3">
      <c r="A40" s="126" t="s">
        <v>87</v>
      </c>
      <c r="B40" s="78" t="s">
        <v>1</v>
      </c>
      <c r="C40" s="53">
        <v>0.5</v>
      </c>
      <c r="D40" s="53"/>
      <c r="E40" s="78"/>
      <c r="F40" s="53"/>
      <c r="G40" s="53"/>
      <c r="H40" s="61"/>
      <c r="I40" s="61"/>
      <c r="J40" s="61"/>
      <c r="K40" s="61"/>
      <c r="L40" s="61"/>
      <c r="M40" s="61"/>
      <c r="N40" s="61"/>
      <c r="O40" s="62"/>
    </row>
    <row r="41" spans="1:15" s="7" customFormat="1" ht="30" customHeight="1" thickBot="1" x14ac:dyDescent="0.35">
      <c r="A41" s="127" t="s">
        <v>88</v>
      </c>
      <c r="B41" s="103" t="s">
        <v>41</v>
      </c>
      <c r="C41" s="104">
        <v>0.5</v>
      </c>
      <c r="D41" s="104"/>
      <c r="E41" s="103"/>
      <c r="F41" s="104"/>
      <c r="G41" s="104"/>
      <c r="H41" s="94"/>
      <c r="I41" s="94"/>
      <c r="J41" s="94"/>
      <c r="K41" s="94"/>
      <c r="L41" s="94"/>
      <c r="M41" s="94"/>
      <c r="N41" s="94"/>
      <c r="O41" s="105"/>
    </row>
    <row r="42" spans="1:15" s="7" customFormat="1" ht="30" customHeight="1" thickBot="1" x14ac:dyDescent="0.35">
      <c r="A42" s="221" t="s">
        <v>93</v>
      </c>
      <c r="B42" s="222"/>
      <c r="C42" s="106">
        <v>8</v>
      </c>
      <c r="D42" s="107"/>
      <c r="E42" s="108"/>
      <c r="F42" s="107"/>
      <c r="G42" s="107"/>
      <c r="H42" s="109"/>
      <c r="I42" s="109"/>
      <c r="J42" s="109"/>
      <c r="K42" s="109"/>
      <c r="L42" s="109"/>
      <c r="M42" s="109"/>
      <c r="N42" s="109"/>
      <c r="O42" s="110"/>
    </row>
    <row r="43" spans="1:15" ht="40.15" customHeight="1" x14ac:dyDescent="0.25">
      <c r="A43" s="20"/>
      <c r="B43" s="21"/>
      <c r="C43" s="17"/>
      <c r="D43" s="18"/>
      <c r="E43" s="19"/>
      <c r="F43" s="17"/>
      <c r="G43" s="18"/>
      <c r="H43" s="19"/>
      <c r="I43" s="19"/>
      <c r="J43" s="19"/>
      <c r="K43" s="19"/>
      <c r="L43" s="19"/>
      <c r="M43" s="19"/>
      <c r="N43" s="17"/>
      <c r="O43" s="17"/>
    </row>
    <row r="44" spans="1:15" ht="18.75" x14ac:dyDescent="0.25">
      <c r="A44" s="190"/>
      <c r="B44" s="190"/>
      <c r="C44" s="17"/>
      <c r="D44" s="18"/>
      <c r="E44" s="21"/>
      <c r="F44" s="17"/>
      <c r="G44" s="18"/>
      <c r="H44" s="21"/>
      <c r="I44" s="17"/>
      <c r="J44" s="17"/>
      <c r="K44" s="17"/>
      <c r="L44" s="17"/>
      <c r="M44" s="17"/>
      <c r="N44" s="17"/>
      <c r="O44" s="17"/>
    </row>
    <row r="45" spans="1:15" ht="40.15" customHeight="1" x14ac:dyDescent="0.25">
      <c r="A45" s="20"/>
      <c r="B45" s="21"/>
      <c r="C45" s="17"/>
      <c r="D45" s="18"/>
      <c r="E45" s="19"/>
      <c r="F45" s="17"/>
      <c r="G45" s="18"/>
      <c r="H45" s="19"/>
      <c r="I45" s="19"/>
      <c r="J45" s="19"/>
      <c r="K45" s="19"/>
      <c r="L45" s="19"/>
      <c r="M45" s="19"/>
      <c r="N45" s="17"/>
      <c r="O45" s="17"/>
    </row>
    <row r="46" spans="1:15" ht="40.15" customHeight="1" x14ac:dyDescent="0.25">
      <c r="A46" s="17"/>
      <c r="B46" s="22"/>
      <c r="C46" s="23"/>
      <c r="D46" s="18"/>
      <c r="E46" s="23"/>
      <c r="F46" s="23"/>
      <c r="G46" s="18"/>
      <c r="H46" s="23"/>
      <c r="I46" s="23"/>
      <c r="J46" s="23"/>
      <c r="K46" s="23"/>
      <c r="L46" s="23"/>
      <c r="M46" s="23"/>
      <c r="N46" s="23"/>
      <c r="O46" s="23"/>
    </row>
  </sheetData>
  <mergeCells count="31">
    <mergeCell ref="A19:B19"/>
    <mergeCell ref="C19:E19"/>
    <mergeCell ref="A26:B26"/>
    <mergeCell ref="C26:E26"/>
    <mergeCell ref="H6:O6"/>
    <mergeCell ref="A6:A7"/>
    <mergeCell ref="B6:B7"/>
    <mergeCell ref="C6:E7"/>
    <mergeCell ref="F6:F7"/>
    <mergeCell ref="G6:G7"/>
    <mergeCell ref="C8:E8"/>
    <mergeCell ref="H8:O8"/>
    <mergeCell ref="C9:E9"/>
    <mergeCell ref="C14:E14"/>
    <mergeCell ref="A18:B18"/>
    <mergeCell ref="C18:E18"/>
    <mergeCell ref="A2:O2"/>
    <mergeCell ref="A3:A4"/>
    <mergeCell ref="B3:B4"/>
    <mergeCell ref="C3:E3"/>
    <mergeCell ref="F3:G3"/>
    <mergeCell ref="H3:O3"/>
    <mergeCell ref="C36:O36"/>
    <mergeCell ref="A42:B42"/>
    <mergeCell ref="A44:B44"/>
    <mergeCell ref="C20:E20"/>
    <mergeCell ref="A25:B25"/>
    <mergeCell ref="C25:E25"/>
    <mergeCell ref="C27:E27"/>
    <mergeCell ref="H27:O27"/>
    <mergeCell ref="A34:B34"/>
  </mergeCells>
  <pageMargins left="0.31496062992125984" right="0.31496062992125984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topLeftCell="A14" zoomScale="86" zoomScaleNormal="100" zoomScaleSheetLayoutView="86" workbookViewId="0">
      <selection activeCell="A24" sqref="A24:B24"/>
    </sheetView>
  </sheetViews>
  <sheetFormatPr defaultRowHeight="15" x14ac:dyDescent="0.25"/>
  <cols>
    <col min="1" max="1" width="19.5703125" customWidth="1"/>
    <col min="2" max="2" width="60.5703125" customWidth="1"/>
    <col min="3" max="3" width="7" customWidth="1"/>
    <col min="4" max="4" width="7.5703125" customWidth="1"/>
    <col min="5" max="5" width="8.28515625" customWidth="1"/>
    <col min="6" max="6" width="16.28515625" customWidth="1"/>
    <col min="7" max="7" width="13.42578125" customWidth="1"/>
    <col min="8" max="12" width="7" customWidth="1"/>
  </cols>
  <sheetData>
    <row r="1" spans="1:12" s="29" customFormat="1" ht="27" customHeight="1" x14ac:dyDescent="0.35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6" customHeight="1" thickBot="1" x14ac:dyDescent="0.3">
      <c r="A2" s="189" t="s">
        <v>150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</row>
    <row r="4" spans="1:12" ht="73.150000000000006" customHeight="1" thickBot="1" x14ac:dyDescent="0.3">
      <c r="A4" s="192"/>
      <c r="B4" s="194"/>
      <c r="C4" s="42" t="s">
        <v>118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</row>
    <row r="5" spans="1:12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</row>
    <row r="6" spans="1:12" ht="19.149999999999999" customHeight="1" thickBot="1" x14ac:dyDescent="0.3">
      <c r="A6" s="206"/>
      <c r="B6" s="256" t="s">
        <v>43</v>
      </c>
      <c r="C6" s="208">
        <f>C8+C19</f>
        <v>1336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</row>
    <row r="7" spans="1:12" ht="19.149999999999999" customHeight="1" thickBot="1" x14ac:dyDescent="0.3">
      <c r="A7" s="207"/>
      <c r="B7" s="257"/>
      <c r="C7" s="211"/>
      <c r="D7" s="212"/>
      <c r="E7" s="213"/>
      <c r="F7" s="214"/>
      <c r="G7" s="214"/>
      <c r="H7" s="44">
        <v>33</v>
      </c>
      <c r="I7" s="44">
        <v>33</v>
      </c>
      <c r="J7" s="44">
        <v>33</v>
      </c>
      <c r="K7" s="44">
        <v>33</v>
      </c>
      <c r="L7" s="44">
        <v>33</v>
      </c>
    </row>
    <row r="8" spans="1:12" ht="30" customHeight="1" thickBot="1" x14ac:dyDescent="0.3">
      <c r="A8" s="3"/>
      <c r="B8" s="122" t="s">
        <v>44</v>
      </c>
      <c r="C8" s="215">
        <f>C17+C26</f>
        <v>1187.5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</row>
    <row r="9" spans="1:12" ht="30" customHeight="1" thickBot="1" x14ac:dyDescent="0.3">
      <c r="A9" s="116" t="s">
        <v>45</v>
      </c>
      <c r="B9" s="116" t="s">
        <v>12</v>
      </c>
      <c r="C9" s="215">
        <f>C13+D11+E10+E12</f>
        <v>610.5</v>
      </c>
      <c r="D9" s="216"/>
      <c r="E9" s="217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35">
      <c r="A10" s="6" t="s">
        <v>61</v>
      </c>
      <c r="B10" s="115" t="s">
        <v>7</v>
      </c>
      <c r="C10" s="66"/>
      <c r="D10" s="67"/>
      <c r="E10" s="59">
        <f>H10*H7+I10*I7+J10*J7+K10*K7+L10*L7</f>
        <v>363</v>
      </c>
      <c r="F10" s="147" t="s">
        <v>142</v>
      </c>
      <c r="G10" s="147" t="s">
        <v>143</v>
      </c>
      <c r="H10" s="26">
        <v>2</v>
      </c>
      <c r="I10" s="26">
        <v>2</v>
      </c>
      <c r="J10" s="26">
        <v>2</v>
      </c>
      <c r="K10" s="26">
        <v>2</v>
      </c>
      <c r="L10" s="26">
        <v>3</v>
      </c>
    </row>
    <row r="11" spans="1:12" s="7" customFormat="1" ht="30" customHeight="1" thickBot="1" x14ac:dyDescent="0.35">
      <c r="A11" s="6" t="s">
        <v>62</v>
      </c>
      <c r="B11" s="115" t="s">
        <v>19</v>
      </c>
      <c r="C11" s="68"/>
      <c r="D11" s="69">
        <f>K11*K7+L11*L7+I11*I7+J11*J7</f>
        <v>132</v>
      </c>
      <c r="E11" s="62"/>
      <c r="F11" s="147" t="s">
        <v>144</v>
      </c>
      <c r="G11" s="147"/>
      <c r="H11" s="26"/>
      <c r="I11" s="26">
        <v>1</v>
      </c>
      <c r="J11" s="26">
        <v>1</v>
      </c>
      <c r="K11" s="26">
        <v>1</v>
      </c>
      <c r="L11" s="26">
        <v>1</v>
      </c>
    </row>
    <row r="12" spans="1:12" s="7" customFormat="1" ht="30" customHeight="1" thickBot="1" x14ac:dyDescent="0.35">
      <c r="A12" s="6" t="s">
        <v>63</v>
      </c>
      <c r="B12" s="115" t="s">
        <v>5</v>
      </c>
      <c r="C12" s="68"/>
      <c r="D12" s="69"/>
      <c r="E12" s="62">
        <f>L12*L7+K12*K7+J12*J7+I12*I7</f>
        <v>82.5</v>
      </c>
      <c r="F12" s="147" t="s">
        <v>145</v>
      </c>
      <c r="G12" s="147"/>
      <c r="H12" s="26"/>
      <c r="I12" s="26">
        <v>0.5</v>
      </c>
      <c r="J12" s="26">
        <v>0.5</v>
      </c>
      <c r="K12" s="26">
        <v>0.5</v>
      </c>
      <c r="L12" s="26">
        <v>1</v>
      </c>
    </row>
    <row r="13" spans="1:12" s="7" customFormat="1" ht="30" customHeight="1" thickBot="1" x14ac:dyDescent="0.35">
      <c r="A13" s="6" t="s">
        <v>64</v>
      </c>
      <c r="B13" s="121" t="s">
        <v>15</v>
      </c>
      <c r="C13" s="70">
        <f>H13*H7+I13*I7+J13*J7+K13*K7+L13*L7</f>
        <v>33</v>
      </c>
      <c r="D13" s="71"/>
      <c r="E13" s="65"/>
      <c r="F13" s="147">
        <v>2</v>
      </c>
      <c r="G13" s="147"/>
      <c r="H13" s="26">
        <v>1</v>
      </c>
      <c r="I13" s="26"/>
      <c r="J13" s="26"/>
      <c r="K13" s="26"/>
      <c r="L13" s="26"/>
    </row>
    <row r="14" spans="1:12" ht="30" customHeight="1" thickBot="1" x14ac:dyDescent="0.3">
      <c r="A14" s="116" t="s">
        <v>65</v>
      </c>
      <c r="B14" s="116" t="s">
        <v>0</v>
      </c>
      <c r="C14" s="225">
        <f>D15+D16</f>
        <v>429</v>
      </c>
      <c r="D14" s="226"/>
      <c r="E14" s="227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35">
      <c r="A15" s="6" t="s">
        <v>66</v>
      </c>
      <c r="B15" s="115" t="s">
        <v>1</v>
      </c>
      <c r="C15" s="58"/>
      <c r="D15" s="51">
        <f>H15*H7+I15*I7+J15*J7+K15*K7+L15*L7</f>
        <v>247.5</v>
      </c>
      <c r="E15" s="59"/>
      <c r="F15" s="39" t="s">
        <v>146</v>
      </c>
      <c r="G15" s="40">
        <v>6</v>
      </c>
      <c r="H15" s="26">
        <v>1.5</v>
      </c>
      <c r="I15" s="26">
        <v>1.5</v>
      </c>
      <c r="J15" s="26">
        <v>1.5</v>
      </c>
      <c r="K15" s="26">
        <v>1.5</v>
      </c>
      <c r="L15" s="26">
        <v>1.5</v>
      </c>
    </row>
    <row r="16" spans="1:12" s="7" customFormat="1" ht="30" customHeight="1" thickBot="1" x14ac:dyDescent="0.35">
      <c r="A16" s="6" t="s">
        <v>67</v>
      </c>
      <c r="B16" s="41" t="s">
        <v>41</v>
      </c>
      <c r="C16" s="63"/>
      <c r="D16" s="64">
        <f>K16*K7+L16*L7+J16*J7+I16*I7+H16*H7</f>
        <v>181.5</v>
      </c>
      <c r="E16" s="65"/>
      <c r="F16" s="39">
        <v>7.9</v>
      </c>
      <c r="G16" s="40">
        <v>8</v>
      </c>
      <c r="H16" s="26">
        <v>1</v>
      </c>
      <c r="I16" s="26">
        <v>1</v>
      </c>
      <c r="J16" s="26">
        <v>1</v>
      </c>
      <c r="K16" s="26">
        <v>1</v>
      </c>
      <c r="L16" s="26">
        <v>1.5</v>
      </c>
    </row>
    <row r="17" spans="1:15" s="7" customFormat="1" ht="30" customHeight="1" thickBot="1" x14ac:dyDescent="0.35">
      <c r="A17" s="258" t="s">
        <v>164</v>
      </c>
      <c r="B17" s="259"/>
      <c r="C17" s="225">
        <f>C14+C9</f>
        <v>1039.5</v>
      </c>
      <c r="D17" s="254"/>
      <c r="E17" s="255"/>
      <c r="F17" s="39"/>
      <c r="G17" s="40"/>
      <c r="H17" s="50">
        <f>SUM(H10:H16)</f>
        <v>5.5</v>
      </c>
      <c r="I17" s="50">
        <f>SUM(I10:I16)</f>
        <v>6</v>
      </c>
      <c r="J17" s="50">
        <f>SUM(J10:J16)</f>
        <v>6</v>
      </c>
      <c r="K17" s="50">
        <f>SUM(K10:K16)</f>
        <v>6</v>
      </c>
      <c r="L17" s="50">
        <f>SUM(L10:L16)</f>
        <v>8</v>
      </c>
    </row>
    <row r="18" spans="1:15" ht="40.5" customHeight="1" thickBot="1" x14ac:dyDescent="0.3">
      <c r="A18" s="279" t="s">
        <v>163</v>
      </c>
      <c r="B18" s="280"/>
      <c r="C18" s="275"/>
      <c r="D18" s="276"/>
      <c r="E18" s="277"/>
      <c r="F18" s="154">
        <v>18</v>
      </c>
      <c r="G18" s="155">
        <v>6</v>
      </c>
      <c r="H18" s="156"/>
      <c r="I18" s="156"/>
      <c r="J18" s="156"/>
      <c r="K18" s="156"/>
      <c r="L18" s="156"/>
    </row>
    <row r="19" spans="1:15" s="7" customFormat="1" ht="30" customHeight="1" thickBot="1" x14ac:dyDescent="0.35">
      <c r="A19" s="175" t="s">
        <v>70</v>
      </c>
      <c r="B19" s="176" t="s">
        <v>2</v>
      </c>
      <c r="C19" s="281">
        <f>D22+D23+E21+D20</f>
        <v>148.5</v>
      </c>
      <c r="D19" s="282"/>
      <c r="E19" s="283"/>
      <c r="F19" s="177"/>
      <c r="G19" s="177"/>
      <c r="H19" s="177"/>
      <c r="I19" s="177"/>
      <c r="J19" s="177"/>
      <c r="K19" s="177"/>
      <c r="L19" s="179"/>
      <c r="M19" s="178"/>
      <c r="N19" s="178"/>
      <c r="O19" s="178"/>
    </row>
    <row r="20" spans="1:15" s="7" customFormat="1" ht="30" customHeight="1" thickBot="1" x14ac:dyDescent="0.35">
      <c r="A20" s="6" t="s">
        <v>171</v>
      </c>
      <c r="B20" s="37" t="s">
        <v>119</v>
      </c>
      <c r="C20" s="52"/>
      <c r="D20" s="53">
        <f>H20*H7+I20*I7+J20*J7+K20*K7</f>
        <v>66</v>
      </c>
      <c r="E20" s="54"/>
      <c r="F20" s="24"/>
      <c r="G20" s="2"/>
      <c r="H20" s="2">
        <v>0.5</v>
      </c>
      <c r="I20" s="4">
        <v>0.5</v>
      </c>
      <c r="J20" s="4">
        <v>0.5</v>
      </c>
      <c r="K20" s="4">
        <v>0.5</v>
      </c>
      <c r="L20" s="4"/>
    </row>
    <row r="21" spans="1:15" s="7" customFormat="1" ht="30" customHeight="1" thickBot="1" x14ac:dyDescent="0.35">
      <c r="A21" s="6" t="s">
        <v>172</v>
      </c>
      <c r="B21" s="115" t="s">
        <v>5</v>
      </c>
      <c r="C21" s="113"/>
      <c r="D21" s="112"/>
      <c r="E21" s="114">
        <f>J21*J7+K21*K7+I21*I7</f>
        <v>49.5</v>
      </c>
      <c r="F21" s="2"/>
      <c r="G21" s="2"/>
      <c r="H21" s="4"/>
      <c r="I21" s="4">
        <v>0.5</v>
      </c>
      <c r="J21" s="4">
        <v>0.5</v>
      </c>
      <c r="K21" s="4">
        <v>0.5</v>
      </c>
      <c r="L21" s="4"/>
    </row>
    <row r="22" spans="1:15" s="7" customFormat="1" ht="30" customHeight="1" thickBot="1" x14ac:dyDescent="0.35">
      <c r="A22" s="6" t="s">
        <v>173</v>
      </c>
      <c r="B22" s="37" t="s">
        <v>3</v>
      </c>
      <c r="C22" s="52"/>
      <c r="D22" s="53">
        <f>L22*L7</f>
        <v>16.5</v>
      </c>
      <c r="E22" s="54"/>
      <c r="F22" s="24">
        <v>10</v>
      </c>
      <c r="G22" s="2"/>
      <c r="H22" s="2"/>
      <c r="I22" s="4"/>
      <c r="J22" s="4"/>
      <c r="K22" s="4"/>
      <c r="L22" s="4">
        <v>0.5</v>
      </c>
    </row>
    <row r="23" spans="1:15" s="7" customFormat="1" ht="30" customHeight="1" thickBot="1" x14ac:dyDescent="0.35">
      <c r="A23" s="6" t="s">
        <v>71</v>
      </c>
      <c r="B23" s="41" t="s">
        <v>19</v>
      </c>
      <c r="C23" s="55"/>
      <c r="D23" s="56">
        <f>H23*H7</f>
        <v>16.5</v>
      </c>
      <c r="E23" s="57"/>
      <c r="F23" s="2">
        <v>2</v>
      </c>
      <c r="G23" s="2"/>
      <c r="H23" s="2">
        <v>0.5</v>
      </c>
      <c r="I23" s="4"/>
      <c r="J23" s="4"/>
      <c r="K23" s="4"/>
      <c r="L23" s="4"/>
    </row>
    <row r="24" spans="1:15" s="7" customFormat="1" ht="38.25" customHeight="1" thickBot="1" x14ac:dyDescent="0.35">
      <c r="A24" s="250" t="s">
        <v>162</v>
      </c>
      <c r="B24" s="251"/>
      <c r="C24" s="208">
        <f>C17+C19</f>
        <v>1188</v>
      </c>
      <c r="D24" s="209"/>
      <c r="E24" s="210"/>
      <c r="F24" s="74"/>
      <c r="G24" s="74"/>
      <c r="H24" s="75">
        <f>SUM(H10:H13,H15:H16,H20:H23)</f>
        <v>6.5</v>
      </c>
      <c r="I24" s="75">
        <f t="shared" ref="I24:K24" si="0">SUM(I10:I13,I15:I16,I20:I23)</f>
        <v>7</v>
      </c>
      <c r="J24" s="75">
        <f t="shared" si="0"/>
        <v>7</v>
      </c>
      <c r="K24" s="75">
        <f t="shared" si="0"/>
        <v>7</v>
      </c>
      <c r="L24" s="75">
        <f t="shared" ref="L24" si="1">SUM(L10:L13,L15:L16,L21:L23)</f>
        <v>8.5</v>
      </c>
    </row>
    <row r="25" spans="1:15" s="7" customFormat="1" ht="34.9" customHeight="1" thickBot="1" x14ac:dyDescent="0.35">
      <c r="A25" s="278" t="s">
        <v>161</v>
      </c>
      <c r="B25" s="262"/>
      <c r="C25" s="263"/>
      <c r="D25" s="264"/>
      <c r="E25" s="265"/>
      <c r="F25" s="157">
        <v>20</v>
      </c>
      <c r="G25" s="158">
        <v>6</v>
      </c>
      <c r="H25" s="159"/>
      <c r="I25" s="159"/>
      <c r="J25" s="159"/>
      <c r="K25" s="159"/>
      <c r="L25" s="160"/>
    </row>
    <row r="26" spans="1:15" s="7" customFormat="1" ht="29.45" customHeight="1" thickTop="1" thickBot="1" x14ac:dyDescent="0.35">
      <c r="A26" s="119" t="s">
        <v>73</v>
      </c>
      <c r="B26" s="100" t="s">
        <v>74</v>
      </c>
      <c r="C26" s="242">
        <f>C29+D31+E30+D28+E27+D32</f>
        <v>148</v>
      </c>
      <c r="D26" s="243"/>
      <c r="E26" s="244"/>
      <c r="F26" s="77"/>
      <c r="G26" s="77"/>
      <c r="H26" s="266" t="s">
        <v>91</v>
      </c>
      <c r="I26" s="267"/>
      <c r="J26" s="267"/>
      <c r="K26" s="267"/>
      <c r="L26" s="268"/>
    </row>
    <row r="27" spans="1:15" s="7" customFormat="1" ht="30" customHeight="1" thickBot="1" x14ac:dyDescent="0.35">
      <c r="A27" s="6" t="s">
        <v>75</v>
      </c>
      <c r="B27" s="72" t="s">
        <v>7</v>
      </c>
      <c r="C27" s="58"/>
      <c r="D27" s="51"/>
      <c r="E27" s="59">
        <f>H27+I27+J27+K27+L27</f>
        <v>58</v>
      </c>
      <c r="F27" s="5"/>
      <c r="G27" s="5"/>
      <c r="H27" s="4">
        <v>10</v>
      </c>
      <c r="I27" s="4">
        <v>10</v>
      </c>
      <c r="J27" s="4">
        <v>12</v>
      </c>
      <c r="K27" s="4">
        <v>12</v>
      </c>
      <c r="L27" s="4">
        <v>14</v>
      </c>
    </row>
    <row r="28" spans="1:15" s="7" customFormat="1" ht="30" customHeight="1" thickBot="1" x14ac:dyDescent="0.35">
      <c r="A28" s="6" t="s">
        <v>76</v>
      </c>
      <c r="B28" s="72" t="s">
        <v>95</v>
      </c>
      <c r="C28" s="95"/>
      <c r="D28" s="61">
        <f>I28+J28+K28+L28+H28</f>
        <v>44</v>
      </c>
      <c r="E28" s="62"/>
      <c r="F28" s="5"/>
      <c r="G28" s="5"/>
      <c r="H28" s="4">
        <v>4</v>
      </c>
      <c r="I28" s="4">
        <v>8</v>
      </c>
      <c r="J28" s="4">
        <v>10</v>
      </c>
      <c r="K28" s="4">
        <v>10</v>
      </c>
      <c r="L28" s="4">
        <v>12</v>
      </c>
    </row>
    <row r="29" spans="1:15" s="7" customFormat="1" ht="30" customHeight="1" thickBot="1" x14ac:dyDescent="0.35">
      <c r="A29" s="6" t="s">
        <v>77</v>
      </c>
      <c r="B29" s="72" t="s">
        <v>96</v>
      </c>
      <c r="C29" s="60">
        <f>H29+I29+J29+K29+L29</f>
        <v>2</v>
      </c>
      <c r="D29" s="61"/>
      <c r="E29" s="62"/>
      <c r="F29" s="5"/>
      <c r="G29" s="5"/>
      <c r="H29" s="4">
        <v>2</v>
      </c>
      <c r="I29" s="4"/>
      <c r="J29" s="4"/>
      <c r="K29" s="4"/>
      <c r="L29" s="4"/>
    </row>
    <row r="30" spans="1:15" s="7" customFormat="1" ht="30" customHeight="1" thickBot="1" x14ac:dyDescent="0.35">
      <c r="A30" s="6" t="s">
        <v>78</v>
      </c>
      <c r="B30" s="72" t="s">
        <v>5</v>
      </c>
      <c r="C30" s="60"/>
      <c r="D30" s="61"/>
      <c r="E30" s="62">
        <f>H30+I30+J30+K30+L30</f>
        <v>16</v>
      </c>
      <c r="F30" s="5"/>
      <c r="G30" s="5"/>
      <c r="H30" s="4"/>
      <c r="I30" s="4">
        <v>4</v>
      </c>
      <c r="J30" s="4">
        <v>4</v>
      </c>
      <c r="K30" s="4">
        <v>4</v>
      </c>
      <c r="L30" s="4">
        <v>4</v>
      </c>
    </row>
    <row r="31" spans="1:15" s="7" customFormat="1" ht="30" customHeight="1" thickBot="1" x14ac:dyDescent="0.35">
      <c r="A31" s="6" t="s">
        <v>79</v>
      </c>
      <c r="B31" s="73" t="s">
        <v>1</v>
      </c>
      <c r="C31" s="63"/>
      <c r="D31" s="96">
        <f>H31+I31+J31+K31+L31</f>
        <v>18</v>
      </c>
      <c r="E31" s="97"/>
      <c r="F31" s="5"/>
      <c r="G31" s="5"/>
      <c r="H31" s="4">
        <v>2</v>
      </c>
      <c r="I31" s="4">
        <v>2</v>
      </c>
      <c r="J31" s="4">
        <v>4</v>
      </c>
      <c r="K31" s="4">
        <v>4</v>
      </c>
      <c r="L31" s="4">
        <v>6</v>
      </c>
    </row>
    <row r="32" spans="1:15" s="7" customFormat="1" ht="30" customHeight="1" thickBot="1" x14ac:dyDescent="0.35">
      <c r="A32" s="6" t="s">
        <v>110</v>
      </c>
      <c r="B32" s="73" t="s">
        <v>98</v>
      </c>
      <c r="C32" s="63"/>
      <c r="D32" s="96">
        <f>H32+I32+J32+K32+L32</f>
        <v>10</v>
      </c>
      <c r="E32" s="97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</row>
    <row r="33" spans="1:12" s="93" customFormat="1" ht="30" customHeight="1" thickBot="1" x14ac:dyDescent="0.35">
      <c r="A33" s="245" t="s">
        <v>160</v>
      </c>
      <c r="B33" s="246"/>
      <c r="C33" s="90"/>
      <c r="D33" s="91"/>
      <c r="E33" s="92"/>
      <c r="F33" s="81"/>
      <c r="G33" s="81"/>
      <c r="H33" s="5">
        <f>SUM(H27:H32)</f>
        <v>18</v>
      </c>
      <c r="I33" s="5">
        <f>SUM(I27:I32)</f>
        <v>26</v>
      </c>
      <c r="J33" s="5">
        <f>SUM(J27:J32)</f>
        <v>32</v>
      </c>
      <c r="K33" s="5">
        <f>SUM(K27:K32)</f>
        <v>32</v>
      </c>
      <c r="L33" s="5">
        <f>SUM(L27:L32)</f>
        <v>40</v>
      </c>
    </row>
    <row r="34" spans="1:12" s="7" customFormat="1" ht="30" customHeight="1" thickBot="1" x14ac:dyDescent="0.35">
      <c r="A34" s="84"/>
      <c r="B34" s="85"/>
      <c r="C34" s="86"/>
      <c r="D34" s="87"/>
      <c r="E34" s="88"/>
      <c r="F34" s="17"/>
      <c r="G34" s="17"/>
      <c r="H34" s="19"/>
      <c r="I34" s="19"/>
      <c r="J34" s="19"/>
      <c r="K34" s="19"/>
      <c r="L34" s="19"/>
    </row>
    <row r="35" spans="1:12" s="7" customFormat="1" ht="30" customHeight="1" x14ac:dyDescent="0.3">
      <c r="A35" s="120" t="s">
        <v>80</v>
      </c>
      <c r="B35" s="80" t="s">
        <v>83</v>
      </c>
      <c r="C35" s="218" t="s">
        <v>94</v>
      </c>
      <c r="D35" s="219"/>
      <c r="E35" s="219"/>
      <c r="F35" s="219"/>
      <c r="G35" s="219"/>
      <c r="H35" s="219"/>
      <c r="I35" s="219"/>
      <c r="J35" s="219"/>
      <c r="K35" s="219"/>
      <c r="L35" s="219"/>
    </row>
    <row r="36" spans="1:12" s="7" customFormat="1" ht="30" customHeight="1" x14ac:dyDescent="0.3">
      <c r="A36" s="126" t="s">
        <v>81</v>
      </c>
      <c r="B36" s="78" t="s">
        <v>82</v>
      </c>
      <c r="C36" s="98">
        <f>+L36+K36+J36+I36+H36</f>
        <v>4</v>
      </c>
      <c r="D36" s="53"/>
      <c r="E36" s="78"/>
      <c r="F36" s="53"/>
      <c r="G36" s="53"/>
      <c r="H36" s="98">
        <v>1</v>
      </c>
      <c r="I36" s="98">
        <v>1</v>
      </c>
      <c r="J36" s="98">
        <v>1</v>
      </c>
      <c r="K36" s="98">
        <v>1</v>
      </c>
      <c r="L36" s="98"/>
    </row>
    <row r="37" spans="1:12" s="7" customFormat="1" ht="30" customHeight="1" x14ac:dyDescent="0.3">
      <c r="A37" s="126" t="s">
        <v>84</v>
      </c>
      <c r="B37" s="78" t="s">
        <v>85</v>
      </c>
      <c r="C37" s="53">
        <f>C38+C39+C40</f>
        <v>2</v>
      </c>
      <c r="D37" s="53"/>
      <c r="E37" s="78"/>
      <c r="F37" s="53"/>
      <c r="G37" s="53"/>
      <c r="H37" s="98"/>
      <c r="I37" s="98"/>
      <c r="J37" s="98"/>
      <c r="K37" s="98"/>
      <c r="L37" s="98">
        <v>2</v>
      </c>
    </row>
    <row r="38" spans="1:12" s="7" customFormat="1" ht="30" customHeight="1" x14ac:dyDescent="0.3">
      <c r="A38" s="126" t="s">
        <v>86</v>
      </c>
      <c r="B38" s="78" t="s">
        <v>89</v>
      </c>
      <c r="C38" s="53">
        <v>1</v>
      </c>
      <c r="D38" s="53"/>
      <c r="E38" s="78"/>
      <c r="F38" s="53"/>
      <c r="G38" s="53"/>
      <c r="H38" s="61"/>
      <c r="I38" s="61"/>
      <c r="J38" s="61"/>
      <c r="K38" s="61"/>
      <c r="L38" s="61"/>
    </row>
    <row r="39" spans="1:12" s="7" customFormat="1" ht="30" customHeight="1" x14ac:dyDescent="0.3">
      <c r="A39" s="126" t="s">
        <v>87</v>
      </c>
      <c r="B39" s="78" t="s">
        <v>1</v>
      </c>
      <c r="C39" s="53">
        <v>0.5</v>
      </c>
      <c r="D39" s="53"/>
      <c r="E39" s="78"/>
      <c r="F39" s="53"/>
      <c r="G39" s="53"/>
      <c r="H39" s="61"/>
      <c r="I39" s="61"/>
      <c r="J39" s="61"/>
      <c r="K39" s="61"/>
      <c r="L39" s="61"/>
    </row>
    <row r="40" spans="1:12" s="7" customFormat="1" ht="30" customHeight="1" thickBot="1" x14ac:dyDescent="0.35">
      <c r="A40" s="127" t="s">
        <v>88</v>
      </c>
      <c r="B40" s="103" t="s">
        <v>41</v>
      </c>
      <c r="C40" s="104">
        <v>0.5</v>
      </c>
      <c r="D40" s="104"/>
      <c r="E40" s="103"/>
      <c r="F40" s="104"/>
      <c r="G40" s="104"/>
      <c r="H40" s="94"/>
      <c r="I40" s="94"/>
      <c r="J40" s="94"/>
      <c r="K40" s="94"/>
      <c r="L40" s="94"/>
    </row>
    <row r="41" spans="1:12" s="7" customFormat="1" ht="30" customHeight="1" thickBot="1" x14ac:dyDescent="0.35">
      <c r="A41" s="221" t="s">
        <v>93</v>
      </c>
      <c r="B41" s="222"/>
      <c r="C41" s="106">
        <v>5</v>
      </c>
      <c r="D41" s="107"/>
      <c r="E41" s="108"/>
      <c r="F41" s="107"/>
      <c r="G41" s="107"/>
      <c r="H41" s="109"/>
      <c r="I41" s="109"/>
      <c r="J41" s="109"/>
      <c r="K41" s="109"/>
      <c r="L41" s="109"/>
    </row>
    <row r="42" spans="1:12" ht="40.15" customHeight="1" x14ac:dyDescent="0.25">
      <c r="A42" s="20"/>
      <c r="B42" s="21"/>
      <c r="C42" s="17"/>
      <c r="D42" s="18"/>
      <c r="E42" s="19"/>
      <c r="F42" s="17"/>
      <c r="G42" s="18"/>
      <c r="H42" s="19"/>
      <c r="I42" s="19"/>
      <c r="J42" s="19"/>
      <c r="K42" s="19"/>
      <c r="L42" s="19"/>
    </row>
    <row r="43" spans="1:12" ht="18.75" x14ac:dyDescent="0.25">
      <c r="A43" s="190"/>
      <c r="B43" s="190"/>
      <c r="C43" s="17"/>
      <c r="D43" s="18"/>
      <c r="E43" s="21"/>
      <c r="F43" s="17"/>
      <c r="G43" s="18"/>
      <c r="H43" s="21"/>
      <c r="I43" s="17"/>
      <c r="J43" s="17"/>
      <c r="K43" s="17"/>
      <c r="L43" s="17"/>
    </row>
    <row r="44" spans="1:12" ht="40.15" customHeight="1" x14ac:dyDescent="0.25">
      <c r="A44" s="20"/>
      <c r="B44" s="21"/>
      <c r="C44" s="17"/>
      <c r="D44" s="18"/>
      <c r="E44" s="19"/>
      <c r="F44" s="17"/>
      <c r="G44" s="18"/>
      <c r="H44" s="19"/>
      <c r="I44" s="19"/>
      <c r="J44" s="19"/>
      <c r="K44" s="19"/>
      <c r="L44" s="19"/>
    </row>
    <row r="45" spans="1:12" ht="40.15" customHeight="1" x14ac:dyDescent="0.25">
      <c r="A45" s="17"/>
      <c r="B45" s="22"/>
      <c r="C45" s="23"/>
      <c r="D45" s="18"/>
      <c r="E45" s="23"/>
      <c r="F45" s="23"/>
      <c r="G45" s="18"/>
      <c r="H45" s="23"/>
      <c r="I45" s="23"/>
      <c r="J45" s="23"/>
      <c r="K45" s="23"/>
      <c r="L45" s="23"/>
    </row>
  </sheetData>
  <mergeCells count="31">
    <mergeCell ref="H26:L26"/>
    <mergeCell ref="A33:B33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8:L8"/>
    <mergeCell ref="C9:E9"/>
    <mergeCell ref="C14:E14"/>
    <mergeCell ref="A17:B17"/>
    <mergeCell ref="C17:E17"/>
    <mergeCell ref="C18:E18"/>
    <mergeCell ref="A24:B24"/>
    <mergeCell ref="C24:E24"/>
    <mergeCell ref="C26:E26"/>
    <mergeCell ref="C8:E8"/>
    <mergeCell ref="A25:B25"/>
    <mergeCell ref="C25:E25"/>
    <mergeCell ref="A18:B18"/>
    <mergeCell ref="C19:E19"/>
  </mergeCells>
  <pageMargins left="0.31496062992125984" right="0.31496062992125984" top="0.35433070866141736" bottom="0.55118110236220474" header="0.11811023622047245" footer="0.11811023622047245"/>
  <pageSetup paperSize="9" scale="71" orientation="landscape" r:id="rId1"/>
  <rowBreaks count="1" manualBreakCount="1">
    <brk id="2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topLeftCell="A10" zoomScale="78" zoomScaleNormal="100" zoomScaleSheetLayoutView="78" workbookViewId="0">
      <selection activeCell="U22" sqref="U22"/>
    </sheetView>
  </sheetViews>
  <sheetFormatPr defaultRowHeight="15" x14ac:dyDescent="0.25"/>
  <cols>
    <col min="1" max="1" width="19.5703125" customWidth="1"/>
    <col min="2" max="2" width="60.5703125" customWidth="1"/>
    <col min="3" max="3" width="7" customWidth="1"/>
    <col min="4" max="5" width="7.140625" customWidth="1"/>
    <col min="6" max="6" width="16.28515625" customWidth="1"/>
    <col min="7" max="7" width="13.42578125" customWidth="1"/>
    <col min="8" max="14" width="7" customWidth="1"/>
    <col min="15" max="15" width="9.7109375" customWidth="1"/>
  </cols>
  <sheetData>
    <row r="1" spans="1:15" s="29" customFormat="1" ht="27" customHeight="1" x14ac:dyDescent="0.35">
      <c r="A1" s="28" t="s">
        <v>115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8"/>
      <c r="O1" s="28"/>
    </row>
    <row r="2" spans="1:15" ht="27.6" customHeight="1" thickBot="1" x14ac:dyDescent="0.3">
      <c r="A2" s="189" t="s">
        <v>156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55.9" customHeight="1" thickBot="1" x14ac:dyDescent="0.3">
      <c r="A3" s="191" t="s">
        <v>46</v>
      </c>
      <c r="B3" s="193" t="s">
        <v>42</v>
      </c>
      <c r="C3" s="197" t="s">
        <v>69</v>
      </c>
      <c r="D3" s="199"/>
      <c r="E3" s="198"/>
      <c r="F3" s="197" t="s">
        <v>50</v>
      </c>
      <c r="G3" s="198"/>
      <c r="H3" s="195" t="s">
        <v>53</v>
      </c>
      <c r="I3" s="196"/>
      <c r="J3" s="196"/>
      <c r="K3" s="196"/>
      <c r="L3" s="196"/>
      <c r="M3" s="196"/>
      <c r="N3" s="196"/>
      <c r="O3" s="196"/>
    </row>
    <row r="4" spans="1:15" ht="73.150000000000006" customHeight="1" thickBot="1" x14ac:dyDescent="0.3">
      <c r="A4" s="192"/>
      <c r="B4" s="194"/>
      <c r="C4" s="42" t="s">
        <v>47</v>
      </c>
      <c r="D4" s="43" t="s">
        <v>48</v>
      </c>
      <c r="E4" s="42" t="s">
        <v>49</v>
      </c>
      <c r="F4" s="16" t="s">
        <v>21</v>
      </c>
      <c r="G4" s="3" t="s">
        <v>20</v>
      </c>
      <c r="H4" s="42" t="s">
        <v>54</v>
      </c>
      <c r="I4" s="42" t="s">
        <v>55</v>
      </c>
      <c r="J4" s="42" t="s">
        <v>56</v>
      </c>
      <c r="K4" s="42" t="s">
        <v>57</v>
      </c>
      <c r="L4" s="42" t="s">
        <v>58</v>
      </c>
      <c r="M4" s="42" t="s">
        <v>59</v>
      </c>
      <c r="N4" s="42" t="s">
        <v>60</v>
      </c>
      <c r="O4" s="42" t="s">
        <v>90</v>
      </c>
    </row>
    <row r="5" spans="1:15" s="49" customFormat="1" ht="16.899999999999999" customHeight="1" thickBot="1" x14ac:dyDescent="0.25">
      <c r="A5" s="46">
        <v>1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6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8">
        <v>15</v>
      </c>
    </row>
    <row r="6" spans="1:15" ht="19.149999999999999" customHeight="1" thickBot="1" x14ac:dyDescent="0.3">
      <c r="A6" s="206"/>
      <c r="B6" s="204" t="s">
        <v>43</v>
      </c>
      <c r="C6" s="208">
        <f>C8+C19</f>
        <v>2273.5</v>
      </c>
      <c r="D6" s="209"/>
      <c r="E6" s="210"/>
      <c r="F6" s="206"/>
      <c r="G6" s="206"/>
      <c r="H6" s="202" t="s">
        <v>52</v>
      </c>
      <c r="I6" s="203"/>
      <c r="J6" s="203"/>
      <c r="K6" s="203"/>
      <c r="L6" s="203"/>
      <c r="M6" s="203"/>
      <c r="N6" s="203"/>
      <c r="O6" s="203"/>
    </row>
    <row r="7" spans="1:15" ht="19.149999999999999" customHeight="1" thickBot="1" x14ac:dyDescent="0.3">
      <c r="A7" s="207"/>
      <c r="B7" s="205"/>
      <c r="C7" s="211"/>
      <c r="D7" s="212"/>
      <c r="E7" s="213"/>
      <c r="F7" s="214"/>
      <c r="G7" s="214"/>
      <c r="H7" s="44">
        <v>32</v>
      </c>
      <c r="I7" s="44">
        <v>33</v>
      </c>
      <c r="J7" s="44">
        <v>33</v>
      </c>
      <c r="K7" s="44">
        <v>33</v>
      </c>
      <c r="L7" s="44">
        <v>33</v>
      </c>
      <c r="M7" s="44">
        <v>33</v>
      </c>
      <c r="N7" s="44">
        <v>33</v>
      </c>
      <c r="O7" s="45">
        <v>33</v>
      </c>
    </row>
    <row r="8" spans="1:15" ht="30" customHeight="1" thickBot="1" x14ac:dyDescent="0.3">
      <c r="A8" s="3"/>
      <c r="B8" s="123" t="s">
        <v>44</v>
      </c>
      <c r="C8" s="215">
        <f>C17+C25</f>
        <v>2059</v>
      </c>
      <c r="D8" s="216"/>
      <c r="E8" s="217"/>
      <c r="F8" s="16"/>
      <c r="G8" s="3"/>
      <c r="H8" s="200" t="s">
        <v>51</v>
      </c>
      <c r="I8" s="201"/>
      <c r="J8" s="201"/>
      <c r="K8" s="201"/>
      <c r="L8" s="201"/>
      <c r="M8" s="201"/>
      <c r="N8" s="201"/>
      <c r="O8" s="201"/>
    </row>
    <row r="9" spans="1:15" ht="30" customHeight="1" thickBot="1" x14ac:dyDescent="0.3">
      <c r="A9" s="116" t="s">
        <v>45</v>
      </c>
      <c r="B9" s="116" t="s">
        <v>12</v>
      </c>
      <c r="C9" s="215">
        <f>E12+E11+C10</f>
        <v>1275</v>
      </c>
      <c r="D9" s="216"/>
      <c r="E9" s="21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35">
      <c r="A10" s="6" t="s">
        <v>61</v>
      </c>
      <c r="B10" s="25" t="s">
        <v>25</v>
      </c>
      <c r="C10" s="66">
        <f>H10*H7+I10*I7+J10*J7+K10*K7+L10*L7+M10*M7+N10*N7+O10*O7</f>
        <v>921</v>
      </c>
      <c r="D10" s="67"/>
      <c r="E10" s="59"/>
      <c r="F10" s="36" t="s">
        <v>116</v>
      </c>
      <c r="G10" s="124">
        <v>14</v>
      </c>
      <c r="H10" s="26">
        <v>3</v>
      </c>
      <c r="I10" s="26">
        <v>3</v>
      </c>
      <c r="J10" s="26">
        <v>3</v>
      </c>
      <c r="K10" s="26">
        <v>3</v>
      </c>
      <c r="L10" s="26">
        <v>4</v>
      </c>
      <c r="M10" s="26">
        <v>4</v>
      </c>
      <c r="N10" s="26">
        <v>4</v>
      </c>
      <c r="O10" s="26">
        <v>4</v>
      </c>
    </row>
    <row r="11" spans="1:15" s="7" customFormat="1" ht="30" customHeight="1" thickBot="1" x14ac:dyDescent="0.35">
      <c r="A11" s="6" t="s">
        <v>62</v>
      </c>
      <c r="B11" s="25" t="s">
        <v>5</v>
      </c>
      <c r="C11" s="68"/>
      <c r="D11" s="69"/>
      <c r="E11" s="125">
        <f>L11*L7+M11*M7+N11*N7+O11*O7+K11*K7+J11*J7+I11*I7+H11*H7</f>
        <v>329</v>
      </c>
      <c r="F11" s="36" t="s">
        <v>27</v>
      </c>
      <c r="G11" s="124">
        <v>14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2</v>
      </c>
      <c r="O11" s="26">
        <v>2</v>
      </c>
    </row>
    <row r="12" spans="1:15" s="7" customFormat="1" ht="30" customHeight="1" thickBot="1" x14ac:dyDescent="0.35">
      <c r="A12" s="6" t="s">
        <v>63</v>
      </c>
      <c r="B12" s="25" t="s">
        <v>26</v>
      </c>
      <c r="C12" s="68"/>
      <c r="D12" s="69"/>
      <c r="E12" s="62">
        <f>N12*17+O12*O7</f>
        <v>25</v>
      </c>
      <c r="F12" s="36" t="s">
        <v>168</v>
      </c>
      <c r="G12" s="36"/>
      <c r="H12" s="26"/>
      <c r="I12" s="26"/>
      <c r="J12" s="26"/>
      <c r="K12" s="26"/>
      <c r="L12" s="4"/>
      <c r="M12" s="26"/>
      <c r="N12" s="4">
        <v>0.5</v>
      </c>
      <c r="O12" s="26">
        <v>0.5</v>
      </c>
    </row>
    <row r="13" spans="1:15" ht="30" customHeight="1" thickBot="1" x14ac:dyDescent="0.3">
      <c r="A13" s="116" t="s">
        <v>65</v>
      </c>
      <c r="B13" s="116" t="s">
        <v>0</v>
      </c>
      <c r="C13" s="225">
        <f>D14+D15+D16</f>
        <v>658</v>
      </c>
      <c r="D13" s="226"/>
      <c r="E13" s="227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7" customFormat="1" ht="30" customHeight="1" thickBot="1" x14ac:dyDescent="0.35">
      <c r="A14" s="6" t="s">
        <v>66</v>
      </c>
      <c r="B14" s="115" t="s">
        <v>1</v>
      </c>
      <c r="C14" s="58"/>
      <c r="D14" s="51">
        <f>H14*H7+I14*I7+J14*J7+K14*K7+L14*L7+M14*M7+N14*N7+O14*O7</f>
        <v>378.5</v>
      </c>
      <c r="E14" s="59"/>
      <c r="F14" s="147" t="s">
        <v>169</v>
      </c>
      <c r="G14" s="147">
        <v>12</v>
      </c>
      <c r="H14" s="26">
        <v>1</v>
      </c>
      <c r="I14" s="26">
        <v>1.5</v>
      </c>
      <c r="J14" s="26">
        <v>1.5</v>
      </c>
      <c r="K14" s="26">
        <v>1.5</v>
      </c>
      <c r="L14" s="26">
        <v>1.5</v>
      </c>
      <c r="M14" s="26">
        <v>1.5</v>
      </c>
      <c r="N14" s="26">
        <v>1.5</v>
      </c>
      <c r="O14" s="26">
        <v>1.5</v>
      </c>
    </row>
    <row r="15" spans="1:15" s="7" customFormat="1" ht="30" customHeight="1" thickBot="1" x14ac:dyDescent="0.35">
      <c r="A15" s="6" t="s">
        <v>67</v>
      </c>
      <c r="B15" s="115" t="s">
        <v>18</v>
      </c>
      <c r="C15" s="60"/>
      <c r="D15" s="61">
        <f>H15*H7+I15*I7+J15*J7</f>
        <v>98</v>
      </c>
      <c r="E15" s="62"/>
      <c r="F15" s="147">
        <v>6</v>
      </c>
      <c r="G15" s="147"/>
      <c r="H15" s="26">
        <v>1</v>
      </c>
      <c r="I15" s="26">
        <v>1</v>
      </c>
      <c r="J15" s="26">
        <v>1</v>
      </c>
      <c r="K15" s="26"/>
      <c r="L15" s="26"/>
      <c r="M15" s="26"/>
      <c r="N15" s="26"/>
      <c r="O15" s="26"/>
    </row>
    <row r="16" spans="1:15" s="7" customFormat="1" ht="30" customHeight="1" thickBot="1" x14ac:dyDescent="0.35">
      <c r="A16" s="6" t="s">
        <v>68</v>
      </c>
      <c r="B16" s="41" t="s">
        <v>41</v>
      </c>
      <c r="C16" s="63"/>
      <c r="D16" s="64">
        <f>K16*K7+L16*L7+M16*M7+N16*N7+O16*O7</f>
        <v>181.5</v>
      </c>
      <c r="E16" s="65"/>
      <c r="F16" s="147" t="s">
        <v>138</v>
      </c>
      <c r="G16" s="147"/>
      <c r="H16" s="26"/>
      <c r="I16" s="26"/>
      <c r="J16" s="26"/>
      <c r="K16" s="26">
        <v>1</v>
      </c>
      <c r="L16" s="26">
        <v>1</v>
      </c>
      <c r="M16" s="26">
        <v>1</v>
      </c>
      <c r="N16" s="26">
        <v>1</v>
      </c>
      <c r="O16" s="26">
        <v>1.5</v>
      </c>
    </row>
    <row r="17" spans="1:15" s="7" customFormat="1" ht="30" customHeight="1" thickBot="1" x14ac:dyDescent="0.35">
      <c r="A17" s="223" t="s">
        <v>164</v>
      </c>
      <c r="B17" s="224"/>
      <c r="C17" s="225">
        <f>C13+C9</f>
        <v>1933</v>
      </c>
      <c r="D17" s="254"/>
      <c r="E17" s="255"/>
      <c r="F17" s="39"/>
      <c r="G17" s="40"/>
      <c r="H17" s="50">
        <f t="shared" ref="H17:O17" si="0">SUM(H10:H16)</f>
        <v>6</v>
      </c>
      <c r="I17" s="50">
        <f t="shared" si="0"/>
        <v>6.5</v>
      </c>
      <c r="J17" s="50">
        <f t="shared" si="0"/>
        <v>6.5</v>
      </c>
      <c r="K17" s="50">
        <f t="shared" si="0"/>
        <v>6.5</v>
      </c>
      <c r="L17" s="50">
        <f t="shared" si="0"/>
        <v>7.5</v>
      </c>
      <c r="M17" s="50">
        <f t="shared" si="0"/>
        <v>7.5</v>
      </c>
      <c r="N17" s="5">
        <v>9</v>
      </c>
      <c r="O17" s="50">
        <f t="shared" si="0"/>
        <v>9.5</v>
      </c>
    </row>
    <row r="18" spans="1:15" ht="34.9" customHeight="1" thickBot="1" x14ac:dyDescent="0.3">
      <c r="A18" s="279" t="s">
        <v>163</v>
      </c>
      <c r="B18" s="280"/>
      <c r="C18" s="275"/>
      <c r="D18" s="276"/>
      <c r="E18" s="277"/>
      <c r="F18" s="169">
        <v>44</v>
      </c>
      <c r="G18" s="170">
        <v>3</v>
      </c>
      <c r="H18" s="156"/>
      <c r="I18" s="156"/>
      <c r="J18" s="156"/>
      <c r="K18" s="156"/>
      <c r="L18" s="156"/>
      <c r="M18" s="156"/>
      <c r="N18" s="156"/>
      <c r="O18" s="156"/>
    </row>
    <row r="19" spans="1:15" ht="30" customHeight="1" thickBot="1" x14ac:dyDescent="0.3">
      <c r="A19" s="116" t="s">
        <v>170</v>
      </c>
      <c r="B19" s="116" t="s">
        <v>2</v>
      </c>
      <c r="C19" s="225">
        <f>D20+D21+D22</f>
        <v>214.5</v>
      </c>
      <c r="D19" s="226"/>
      <c r="E19" s="227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35">
      <c r="A20" s="6" t="s">
        <v>171</v>
      </c>
      <c r="B20" s="37" t="s">
        <v>119</v>
      </c>
      <c r="C20" s="52"/>
      <c r="D20" s="53">
        <f>I20*I7+J20*J7+K20*K7+L20*L7+M20*M7+N20*N7</f>
        <v>99</v>
      </c>
      <c r="E20" s="54"/>
      <c r="F20" s="24"/>
      <c r="G20" s="2"/>
      <c r="H20" s="2"/>
      <c r="I20" s="4">
        <v>0.5</v>
      </c>
      <c r="J20" s="4">
        <v>0.5</v>
      </c>
      <c r="K20" s="4">
        <v>0.5</v>
      </c>
      <c r="L20" s="4">
        <v>0.5</v>
      </c>
      <c r="M20" s="4">
        <v>0.5</v>
      </c>
      <c r="N20" s="4">
        <v>0.5</v>
      </c>
      <c r="O20" s="4"/>
    </row>
    <row r="21" spans="1:15" ht="30" customHeight="1" thickBot="1" x14ac:dyDescent="0.3">
      <c r="A21" s="6" t="s">
        <v>172</v>
      </c>
      <c r="B21" s="134" t="s">
        <v>19</v>
      </c>
      <c r="C21" s="173"/>
      <c r="D21" s="104">
        <f>I21*I7+J21*J7+K21*K7</f>
        <v>99</v>
      </c>
      <c r="E21" s="174"/>
      <c r="F21" s="2" t="s">
        <v>144</v>
      </c>
      <c r="G21" s="1"/>
      <c r="H21" s="4"/>
      <c r="I21" s="4">
        <v>1</v>
      </c>
      <c r="J21" s="4">
        <v>1</v>
      </c>
      <c r="K21" s="4">
        <v>1</v>
      </c>
      <c r="L21" s="39"/>
      <c r="M21" s="39"/>
      <c r="N21" s="39"/>
      <c r="O21" s="39"/>
    </row>
    <row r="22" spans="1:15" s="7" customFormat="1" ht="30" customHeight="1" thickBot="1" x14ac:dyDescent="0.35">
      <c r="A22" s="6" t="s">
        <v>173</v>
      </c>
      <c r="B22" s="37" t="s">
        <v>3</v>
      </c>
      <c r="C22" s="52"/>
      <c r="D22" s="53">
        <f>O22*N7</f>
        <v>16.5</v>
      </c>
      <c r="E22" s="54"/>
      <c r="F22" s="24">
        <v>16</v>
      </c>
      <c r="G22" s="2"/>
      <c r="H22" s="2"/>
      <c r="I22" s="4"/>
      <c r="J22" s="4"/>
      <c r="K22" s="4"/>
      <c r="L22" s="4"/>
      <c r="M22" s="4"/>
      <c r="N22" s="4"/>
      <c r="O22" s="4">
        <v>0.5</v>
      </c>
    </row>
    <row r="23" spans="1:15" s="7" customFormat="1" ht="34.9" customHeight="1" thickBot="1" x14ac:dyDescent="0.35">
      <c r="A23" s="287" t="s">
        <v>72</v>
      </c>
      <c r="B23" s="210"/>
      <c r="C23" s="208">
        <f>C17+C19</f>
        <v>2147.5</v>
      </c>
      <c r="D23" s="209"/>
      <c r="E23" s="210"/>
      <c r="F23" s="74"/>
      <c r="G23" s="74"/>
      <c r="H23" s="75">
        <f>H17+H22+H20+H21</f>
        <v>6</v>
      </c>
      <c r="I23" s="75">
        <f t="shared" ref="I23:O23" si="1">I17+I22+I20+I21</f>
        <v>8</v>
      </c>
      <c r="J23" s="75">
        <f t="shared" si="1"/>
        <v>8</v>
      </c>
      <c r="K23" s="75">
        <f t="shared" si="1"/>
        <v>8</v>
      </c>
      <c r="L23" s="75">
        <f t="shared" si="1"/>
        <v>8</v>
      </c>
      <c r="M23" s="75">
        <f t="shared" si="1"/>
        <v>8</v>
      </c>
      <c r="N23" s="75">
        <f t="shared" si="1"/>
        <v>9.5</v>
      </c>
      <c r="O23" s="75">
        <f t="shared" si="1"/>
        <v>10</v>
      </c>
    </row>
    <row r="24" spans="1:15" s="7" customFormat="1" ht="34.9" customHeight="1" thickBot="1" x14ac:dyDescent="0.35">
      <c r="A24" s="288" t="s">
        <v>166</v>
      </c>
      <c r="B24" s="289"/>
      <c r="C24" s="290"/>
      <c r="D24" s="291"/>
      <c r="E24" s="292"/>
      <c r="F24" s="171">
        <v>49</v>
      </c>
      <c r="G24" s="172">
        <v>3</v>
      </c>
      <c r="H24" s="165"/>
      <c r="I24" s="165"/>
      <c r="J24" s="165"/>
      <c r="K24" s="165"/>
      <c r="L24" s="166"/>
      <c r="M24" s="167"/>
      <c r="N24" s="167"/>
      <c r="O24" s="167"/>
    </row>
    <row r="25" spans="1:15" s="7" customFormat="1" ht="27.6" customHeight="1" thickBot="1" x14ac:dyDescent="0.35">
      <c r="A25" s="168" t="s">
        <v>73</v>
      </c>
      <c r="B25" s="101" t="s">
        <v>74</v>
      </c>
      <c r="C25" s="286">
        <f>E27+C26+D28+D29</f>
        <v>126</v>
      </c>
      <c r="D25" s="286"/>
      <c r="E25" s="286"/>
      <c r="F25" s="133"/>
      <c r="G25" s="133"/>
      <c r="H25" s="284" t="s">
        <v>91</v>
      </c>
      <c r="I25" s="284"/>
      <c r="J25" s="284"/>
      <c r="K25" s="284"/>
      <c r="L25" s="284"/>
      <c r="M25" s="284"/>
      <c r="N25" s="284"/>
      <c r="O25" s="284"/>
    </row>
    <row r="26" spans="1:15" s="7" customFormat="1" ht="30" customHeight="1" thickBot="1" x14ac:dyDescent="0.35">
      <c r="A26" s="6" t="s">
        <v>75</v>
      </c>
      <c r="B26" s="72" t="s">
        <v>96</v>
      </c>
      <c r="C26" s="58">
        <f>H26+I26+J26+K26+L26+M26+N26+O26</f>
        <v>62</v>
      </c>
      <c r="D26" s="51"/>
      <c r="E26" s="59"/>
      <c r="F26" s="5"/>
      <c r="G26" s="5"/>
      <c r="H26" s="4">
        <v>6</v>
      </c>
      <c r="I26" s="4">
        <v>6</v>
      </c>
      <c r="J26" s="4">
        <v>6</v>
      </c>
      <c r="K26" s="4">
        <v>8</v>
      </c>
      <c r="L26" s="4">
        <v>8</v>
      </c>
      <c r="M26" s="4">
        <v>8</v>
      </c>
      <c r="N26" s="4">
        <v>10</v>
      </c>
      <c r="O26" s="4">
        <v>10</v>
      </c>
    </row>
    <row r="27" spans="1:15" s="7" customFormat="1" ht="30" customHeight="1" thickBot="1" x14ac:dyDescent="0.35">
      <c r="A27" s="6" t="s">
        <v>76</v>
      </c>
      <c r="B27" s="72" t="s">
        <v>5</v>
      </c>
      <c r="C27" s="95"/>
      <c r="D27" s="61"/>
      <c r="E27" s="62">
        <f>H27+I27+J27+K27+L27+M27+N27+O27</f>
        <v>32</v>
      </c>
      <c r="F27" s="5"/>
      <c r="G27" s="5"/>
      <c r="H27" s="4">
        <v>4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4</v>
      </c>
    </row>
    <row r="28" spans="1:15" s="7" customFormat="1" ht="30" customHeight="1" thickBot="1" x14ac:dyDescent="0.35">
      <c r="A28" s="6" t="s">
        <v>77</v>
      </c>
      <c r="B28" s="72" t="s">
        <v>1</v>
      </c>
      <c r="C28" s="63"/>
      <c r="D28" s="96">
        <f>H28+I28+J28+K28+L28+M28+N28+O28</f>
        <v>22</v>
      </c>
      <c r="E28" s="97"/>
      <c r="F28" s="5"/>
      <c r="G28" s="5"/>
      <c r="H28" s="4"/>
      <c r="I28" s="4">
        <v>2</v>
      </c>
      <c r="J28" s="4">
        <v>2</v>
      </c>
      <c r="K28" s="4">
        <v>2</v>
      </c>
      <c r="L28" s="4">
        <v>4</v>
      </c>
      <c r="M28" s="4">
        <v>4</v>
      </c>
      <c r="N28" s="4">
        <v>4</v>
      </c>
      <c r="O28" s="4">
        <v>4</v>
      </c>
    </row>
    <row r="29" spans="1:15" s="7" customFormat="1" ht="30" customHeight="1" thickBot="1" x14ac:dyDescent="0.35">
      <c r="A29" s="6" t="s">
        <v>78</v>
      </c>
      <c r="B29" s="72" t="s">
        <v>98</v>
      </c>
      <c r="C29" s="63"/>
      <c r="D29" s="96">
        <f>H29+I29+J29+K29+L29+M29+N29+O29</f>
        <v>10</v>
      </c>
      <c r="E29" s="97"/>
      <c r="F29" s="5"/>
      <c r="G29" s="5"/>
      <c r="H29" s="4"/>
      <c r="I29" s="4"/>
      <c r="J29" s="4"/>
      <c r="K29" s="4"/>
      <c r="L29" s="4">
        <v>2</v>
      </c>
      <c r="M29" s="4">
        <v>2</v>
      </c>
      <c r="N29" s="4">
        <v>2</v>
      </c>
      <c r="O29" s="4">
        <v>4</v>
      </c>
    </row>
    <row r="30" spans="1:15" s="93" customFormat="1" ht="30" customHeight="1" thickBot="1" x14ac:dyDescent="0.35">
      <c r="A30" s="285" t="s">
        <v>92</v>
      </c>
      <c r="B30" s="217"/>
      <c r="C30" s="90"/>
      <c r="D30" s="91"/>
      <c r="E30" s="92"/>
      <c r="F30" s="81"/>
      <c r="G30" s="81"/>
      <c r="H30" s="5">
        <f t="shared" ref="H30:O30" si="2">SUM(H26:H29)</f>
        <v>10</v>
      </c>
      <c r="I30" s="5">
        <f t="shared" si="2"/>
        <v>12</v>
      </c>
      <c r="J30" s="5">
        <f t="shared" si="2"/>
        <v>12</v>
      </c>
      <c r="K30" s="5">
        <f t="shared" si="2"/>
        <v>14</v>
      </c>
      <c r="L30" s="5">
        <f t="shared" si="2"/>
        <v>18</v>
      </c>
      <c r="M30" s="5">
        <f t="shared" si="2"/>
        <v>18</v>
      </c>
      <c r="N30" s="5">
        <f t="shared" si="2"/>
        <v>20</v>
      </c>
      <c r="O30" s="5">
        <f t="shared" si="2"/>
        <v>22</v>
      </c>
    </row>
    <row r="31" spans="1:15" s="7" customFormat="1" ht="30" customHeight="1" thickBot="1" x14ac:dyDescent="0.35">
      <c r="A31" s="84"/>
      <c r="B31" s="85"/>
      <c r="C31" s="86"/>
      <c r="D31" s="87"/>
      <c r="E31" s="88"/>
      <c r="F31" s="17"/>
      <c r="G31" s="17"/>
      <c r="H31" s="19"/>
      <c r="I31" s="19"/>
      <c r="J31" s="19"/>
      <c r="K31" s="19"/>
      <c r="L31" s="19"/>
      <c r="M31" s="19"/>
      <c r="N31" s="19"/>
      <c r="O31" s="89"/>
    </row>
    <row r="32" spans="1:15" s="7" customFormat="1" ht="30" customHeight="1" x14ac:dyDescent="0.3">
      <c r="A32" s="79" t="s">
        <v>80</v>
      </c>
      <c r="B32" s="80" t="s">
        <v>83</v>
      </c>
      <c r="C32" s="218" t="s">
        <v>94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</row>
    <row r="33" spans="1:15" s="7" customFormat="1" ht="30" customHeight="1" x14ac:dyDescent="0.3">
      <c r="A33" s="126" t="s">
        <v>81</v>
      </c>
      <c r="B33" s="78" t="s">
        <v>82</v>
      </c>
      <c r="C33" s="98">
        <f>N33+M33+L33+K33+J33+I33+H33</f>
        <v>7</v>
      </c>
      <c r="D33" s="53"/>
      <c r="E33" s="78"/>
      <c r="F33" s="53"/>
      <c r="G33" s="53"/>
      <c r="H33" s="98">
        <v>1</v>
      </c>
      <c r="I33" s="98">
        <v>1</v>
      </c>
      <c r="J33" s="98">
        <v>1</v>
      </c>
      <c r="K33" s="98">
        <v>1</v>
      </c>
      <c r="L33" s="98">
        <v>1</v>
      </c>
      <c r="M33" s="98">
        <v>1</v>
      </c>
      <c r="N33" s="98">
        <v>1</v>
      </c>
      <c r="O33" s="99"/>
    </row>
    <row r="34" spans="1:15" s="7" customFormat="1" ht="30" customHeight="1" x14ac:dyDescent="0.3">
      <c r="A34" s="126" t="s">
        <v>84</v>
      </c>
      <c r="B34" s="78" t="s">
        <v>85</v>
      </c>
      <c r="C34" s="53">
        <f>C35+C36+C37</f>
        <v>2</v>
      </c>
      <c r="D34" s="53"/>
      <c r="E34" s="78"/>
      <c r="F34" s="53"/>
      <c r="G34" s="53"/>
      <c r="H34" s="98"/>
      <c r="I34" s="98"/>
      <c r="J34" s="98"/>
      <c r="K34" s="98"/>
      <c r="L34" s="98"/>
      <c r="M34" s="98"/>
      <c r="N34" s="98"/>
      <c r="O34" s="99">
        <v>2</v>
      </c>
    </row>
    <row r="35" spans="1:15" s="7" customFormat="1" ht="30" customHeight="1" x14ac:dyDescent="0.3">
      <c r="A35" s="126" t="s">
        <v>86</v>
      </c>
      <c r="B35" s="78" t="s">
        <v>117</v>
      </c>
      <c r="C35" s="53">
        <v>0.5</v>
      </c>
      <c r="D35" s="53"/>
      <c r="E35" s="78"/>
      <c r="F35" s="53"/>
      <c r="G35" s="53"/>
      <c r="H35" s="61"/>
      <c r="I35" s="61"/>
      <c r="J35" s="61"/>
      <c r="K35" s="61"/>
      <c r="L35" s="61"/>
      <c r="M35" s="61"/>
      <c r="N35" s="61"/>
      <c r="O35" s="62"/>
    </row>
    <row r="36" spans="1:15" s="7" customFormat="1" ht="30" customHeight="1" x14ac:dyDescent="0.3">
      <c r="A36" s="126" t="s">
        <v>87</v>
      </c>
      <c r="B36" s="78" t="s">
        <v>1</v>
      </c>
      <c r="C36" s="53">
        <v>0.5</v>
      </c>
      <c r="D36" s="53"/>
      <c r="E36" s="78"/>
      <c r="F36" s="53"/>
      <c r="G36" s="53"/>
      <c r="H36" s="61"/>
      <c r="I36" s="61"/>
      <c r="J36" s="61"/>
      <c r="K36" s="61"/>
      <c r="L36" s="61"/>
      <c r="M36" s="61"/>
      <c r="N36" s="61"/>
      <c r="O36" s="62"/>
    </row>
    <row r="37" spans="1:15" s="7" customFormat="1" ht="29.45" customHeight="1" thickBot="1" x14ac:dyDescent="0.35">
      <c r="A37" s="127" t="s">
        <v>88</v>
      </c>
      <c r="B37" s="103" t="s">
        <v>5</v>
      </c>
      <c r="C37" s="104">
        <v>1</v>
      </c>
      <c r="D37" s="104"/>
      <c r="E37" s="103"/>
      <c r="F37" s="104"/>
      <c r="G37" s="104"/>
      <c r="H37" s="94"/>
      <c r="I37" s="94"/>
      <c r="J37" s="94"/>
      <c r="K37" s="94"/>
      <c r="L37" s="94"/>
      <c r="M37" s="94"/>
      <c r="N37" s="94"/>
      <c r="O37" s="105"/>
    </row>
    <row r="38" spans="1:15" s="7" customFormat="1" ht="30" customHeight="1" thickBot="1" x14ac:dyDescent="0.35">
      <c r="A38" s="221" t="s">
        <v>93</v>
      </c>
      <c r="B38" s="222"/>
      <c r="C38" s="106">
        <v>8</v>
      </c>
      <c r="D38" s="107"/>
      <c r="E38" s="108"/>
      <c r="F38" s="107"/>
      <c r="G38" s="107"/>
      <c r="H38" s="109"/>
      <c r="I38" s="109"/>
      <c r="J38" s="109"/>
      <c r="K38" s="109"/>
      <c r="L38" s="109"/>
      <c r="M38" s="109"/>
      <c r="N38" s="109"/>
      <c r="O38" s="110"/>
    </row>
    <row r="39" spans="1:15" ht="40.15" customHeight="1" x14ac:dyDescent="0.25">
      <c r="A39" s="20"/>
      <c r="B39" s="21"/>
      <c r="C39" s="17"/>
      <c r="D39" s="18"/>
      <c r="E39" s="19"/>
      <c r="F39" s="17"/>
      <c r="G39" s="18"/>
      <c r="H39" s="19"/>
      <c r="I39" s="19"/>
      <c r="J39" s="19"/>
      <c r="K39" s="19"/>
      <c r="L39" s="19"/>
      <c r="M39" s="19"/>
      <c r="N39" s="17"/>
      <c r="O39" s="17"/>
    </row>
    <row r="40" spans="1:15" ht="18.75" x14ac:dyDescent="0.25">
      <c r="A40" s="190"/>
      <c r="B40" s="190"/>
      <c r="C40" s="17"/>
      <c r="D40" s="18"/>
      <c r="E40" s="21"/>
      <c r="F40" s="17"/>
      <c r="G40" s="18"/>
      <c r="H40" s="21"/>
      <c r="I40" s="17"/>
      <c r="J40" s="17"/>
      <c r="K40" s="17"/>
      <c r="L40" s="17"/>
      <c r="M40" s="17"/>
      <c r="N40" s="17"/>
      <c r="O40" s="17"/>
    </row>
    <row r="41" spans="1:15" ht="40.15" customHeight="1" x14ac:dyDescent="0.25">
      <c r="A41" s="20"/>
      <c r="B41" s="21"/>
      <c r="C41" s="17"/>
      <c r="D41" s="18"/>
      <c r="E41" s="19"/>
      <c r="F41" s="17"/>
      <c r="G41" s="18"/>
      <c r="H41" s="19"/>
      <c r="I41" s="19"/>
      <c r="J41" s="19"/>
      <c r="K41" s="19"/>
      <c r="L41" s="19"/>
      <c r="M41" s="19"/>
      <c r="N41" s="17"/>
      <c r="O41" s="17"/>
    </row>
    <row r="42" spans="1:15" ht="40.15" customHeight="1" x14ac:dyDescent="0.25">
      <c r="A42" s="17"/>
      <c r="B42" s="22"/>
      <c r="C42" s="23"/>
      <c r="D42" s="18"/>
      <c r="E42" s="23"/>
      <c r="F42" s="23"/>
      <c r="G42" s="18"/>
      <c r="H42" s="23"/>
      <c r="I42" s="23"/>
      <c r="J42" s="23"/>
      <c r="K42" s="23"/>
      <c r="L42" s="23"/>
      <c r="M42" s="23"/>
      <c r="N42" s="23"/>
      <c r="O42" s="23"/>
    </row>
  </sheetData>
  <mergeCells count="31">
    <mergeCell ref="C25:E25"/>
    <mergeCell ref="A17:B17"/>
    <mergeCell ref="C17:E17"/>
    <mergeCell ref="C18:E18"/>
    <mergeCell ref="A23:B23"/>
    <mergeCell ref="C23:E23"/>
    <mergeCell ref="A18:B18"/>
    <mergeCell ref="A24:B24"/>
    <mergeCell ref="C24:E24"/>
    <mergeCell ref="C19:E19"/>
    <mergeCell ref="B3:B4"/>
    <mergeCell ref="C8:E8"/>
    <mergeCell ref="H8:O8"/>
    <mergeCell ref="C9:E9"/>
    <mergeCell ref="C13:E13"/>
    <mergeCell ref="H25:O25"/>
    <mergeCell ref="C32:O32"/>
    <mergeCell ref="A38:B38"/>
    <mergeCell ref="A40:B40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0:B30"/>
    <mergeCell ref="A3:A4"/>
  </mergeCells>
  <pageMargins left="0.70866141732283472" right="0.70866141732283472" top="0.35433070866141736" bottom="0.35433070866141736" header="0.11811023622047245" footer="0.11811023622047245"/>
  <pageSetup paperSize="9" scale="69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титульный лист 1</vt:lpstr>
      <vt:lpstr>фортепиано ДПП</vt:lpstr>
      <vt:lpstr>Примечание к ОП Фортепиано</vt:lpstr>
      <vt:lpstr>струнные ДПП</vt:lpstr>
      <vt:lpstr>духовые,ударные ДПП-8</vt:lpstr>
      <vt:lpstr>духовые, ударные ДПП-5</vt:lpstr>
      <vt:lpstr>ОНИ ДПП-8</vt:lpstr>
      <vt:lpstr>ОНИ ДПП-5</vt:lpstr>
      <vt:lpstr>хоровое пение ДПП-8</vt:lpstr>
      <vt:lpstr>'духовые, ударные ДПП-5'!Область_печати</vt:lpstr>
      <vt:lpstr>'ОНИ ДПП-5'!Область_печати</vt:lpstr>
      <vt:lpstr>'титульный лист 1'!Область_печати</vt:lpstr>
      <vt:lpstr>'фортепиано ДПП'!Область_печати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2021-09-03T08:24:33Z</cp:lastPrinted>
  <dcterms:created xsi:type="dcterms:W3CDTF">2017-04-07T06:57:44Z</dcterms:created>
  <dcterms:modified xsi:type="dcterms:W3CDTF">2021-09-24T08:56:18Z</dcterms:modified>
</cp:coreProperties>
</file>